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Most v km 17,790" sheetId="2" r:id="rId2"/>
    <sheet name="SO 02.1 - Železniční svršek" sheetId="3" r:id="rId3"/>
    <sheet name="SO 02.2 - Železniční spodek" sheetId="4" r:id="rId4"/>
    <sheet name="VRN - Most v km 17,790 - ...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Most v km 17,790'!$C$91:$K$622</definedName>
    <definedName name="_xlnm.Print_Area" localSheetId="1">'SO 01 - Most v km 17,790'!$C$4:$J$39,'SO 01 - Most v km 17,790'!$C$45:$J$73,'SO 01 - Most v km 17,790'!$C$79:$K$622</definedName>
    <definedName name="_xlnm.Print_Titles" localSheetId="1">'SO 01 - Most v km 17,790'!$91:$91</definedName>
    <definedName name="_xlnm._FilterDatabase" localSheetId="2" hidden="1">'SO 02.1 - Železniční svršek'!$C$92:$K$328</definedName>
    <definedName name="_xlnm.Print_Area" localSheetId="2">'SO 02.1 - Železniční svršek'!$C$4:$J$41,'SO 02.1 - Železniční svršek'!$C$47:$J$72,'SO 02.1 - Železniční svršek'!$C$78:$K$328</definedName>
    <definedName name="_xlnm.Print_Titles" localSheetId="2">'SO 02.1 - Železniční svršek'!$92:$92</definedName>
    <definedName name="_xlnm._FilterDatabase" localSheetId="3" hidden="1">'SO 02.2 - Železniční spodek'!$C$90:$K$115</definedName>
    <definedName name="_xlnm.Print_Area" localSheetId="3">'SO 02.2 - Železniční spodek'!$C$4:$J$41,'SO 02.2 - Železniční spodek'!$C$47:$J$70,'SO 02.2 - Železniční spodek'!$C$76:$K$115</definedName>
    <definedName name="_xlnm.Print_Titles" localSheetId="3">'SO 02.2 - Železniční spodek'!$90:$90</definedName>
    <definedName name="_xlnm._FilterDatabase" localSheetId="4" hidden="1">'VRN - Most v km 17,790 - ...'!$C$86:$K$224</definedName>
    <definedName name="_xlnm.Print_Area" localSheetId="4">'VRN - Most v km 17,790 - ...'!$C$4:$J$39,'VRN - Most v km 17,790 - ...'!$C$45:$J$68,'VRN - Most v km 17,790 - ...'!$C$74:$K$224</definedName>
    <definedName name="_xlnm.Print_Titles" localSheetId="4">'VRN - Most v km 17,790 - ...'!$86:$86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T165"/>
  <c r="R165"/>
  <c r="P165"/>
  <c r="BK165"/>
  <c r="J165"/>
  <c r="J65"/>
  <c r="J37"/>
  <c r="J36"/>
  <c i="1" r="AY59"/>
  <c i="5" r="J35"/>
  <c i="1" r="AX59"/>
  <c i="5"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7"/>
  <c r="BH187"/>
  <c r="BG187"/>
  <c r="BF187"/>
  <c r="T187"/>
  <c r="R187"/>
  <c r="P187"/>
  <c r="BI180"/>
  <c r="BH180"/>
  <c r="BG180"/>
  <c r="BF180"/>
  <c r="T180"/>
  <c r="R180"/>
  <c r="P180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BI146"/>
  <c r="BH146"/>
  <c r="BG146"/>
  <c r="BF146"/>
  <c r="T146"/>
  <c r="R146"/>
  <c r="P146"/>
  <c r="BI139"/>
  <c r="BH139"/>
  <c r="BG139"/>
  <c r="BF139"/>
  <c r="T139"/>
  <c r="R139"/>
  <c r="P139"/>
  <c r="BI132"/>
  <c r="BH132"/>
  <c r="BG132"/>
  <c r="BF132"/>
  <c r="T132"/>
  <c r="T131"/>
  <c r="R132"/>
  <c r="R131"/>
  <c r="P132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J84"/>
  <c r="J83"/>
  <c r="F83"/>
  <c r="F81"/>
  <c r="E79"/>
  <c r="J55"/>
  <c r="J54"/>
  <c r="F54"/>
  <c r="F52"/>
  <c r="E50"/>
  <c r="J18"/>
  <c r="E18"/>
  <c r="F55"/>
  <c r="J17"/>
  <c r="J12"/>
  <c r="J52"/>
  <c r="E7"/>
  <c r="E77"/>
  <c i="4" r="J39"/>
  <c r="J38"/>
  <c i="1" r="AY58"/>
  <c i="4" r="J37"/>
  <c i="1" r="AX58"/>
  <c i="4"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T105"/>
  <c r="T104"/>
  <c r="R106"/>
  <c r="R105"/>
  <c r="R104"/>
  <c r="P106"/>
  <c r="P105"/>
  <c r="P104"/>
  <c r="BI100"/>
  <c r="BH100"/>
  <c r="BG100"/>
  <c r="BF100"/>
  <c r="T100"/>
  <c r="T99"/>
  <c r="R100"/>
  <c r="R99"/>
  <c r="P100"/>
  <c r="P99"/>
  <c r="BI94"/>
  <c r="BH94"/>
  <c r="BG94"/>
  <c r="BF94"/>
  <c r="T94"/>
  <c r="T93"/>
  <c r="R94"/>
  <c r="R93"/>
  <c r="R92"/>
  <c r="P94"/>
  <c r="P93"/>
  <c r="P92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3" r="J95"/>
  <c r="J39"/>
  <c r="J38"/>
  <c i="1" r="AY57"/>
  <c i="3" r="J37"/>
  <c i="1" r="AX57"/>
  <c i="3" r="BI325"/>
  <c r="BH325"/>
  <c r="BG325"/>
  <c r="BF325"/>
  <c r="T325"/>
  <c r="R325"/>
  <c r="P325"/>
  <c r="BI321"/>
  <c r="BH321"/>
  <c r="BG321"/>
  <c r="BF321"/>
  <c r="T321"/>
  <c r="R321"/>
  <c r="P321"/>
  <c r="BI314"/>
  <c r="BH314"/>
  <c r="BG314"/>
  <c r="BF314"/>
  <c r="T314"/>
  <c r="R314"/>
  <c r="P314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3"/>
  <c r="BH293"/>
  <c r="BG293"/>
  <c r="BF293"/>
  <c r="T293"/>
  <c r="R293"/>
  <c r="P293"/>
  <c r="BI287"/>
  <c r="BH287"/>
  <c r="BG287"/>
  <c r="BF287"/>
  <c r="T287"/>
  <c r="R287"/>
  <c r="P287"/>
  <c r="BI281"/>
  <c r="BH281"/>
  <c r="BG281"/>
  <c r="BF281"/>
  <c r="T281"/>
  <c r="R281"/>
  <c r="P281"/>
  <c r="BI275"/>
  <c r="BH275"/>
  <c r="BG275"/>
  <c r="BF275"/>
  <c r="T275"/>
  <c r="R275"/>
  <c r="P275"/>
  <c r="BI267"/>
  <c r="BH267"/>
  <c r="BG267"/>
  <c r="BF267"/>
  <c r="T267"/>
  <c r="R267"/>
  <c r="P267"/>
  <c r="BI259"/>
  <c r="BH259"/>
  <c r="BG259"/>
  <c r="BF259"/>
  <c r="T259"/>
  <c r="R259"/>
  <c r="P259"/>
  <c r="BI254"/>
  <c r="BH254"/>
  <c r="BG254"/>
  <c r="BF254"/>
  <c r="T254"/>
  <c r="R254"/>
  <c r="P254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4"/>
  <c r="BH234"/>
  <c r="BG234"/>
  <c r="BF234"/>
  <c r="T234"/>
  <c r="R234"/>
  <c r="P234"/>
  <c r="BI228"/>
  <c r="BH228"/>
  <c r="BG228"/>
  <c r="BF228"/>
  <c r="T228"/>
  <c r="R228"/>
  <c r="P228"/>
  <c r="BI222"/>
  <c r="BH222"/>
  <c r="BG222"/>
  <c r="BF222"/>
  <c r="T222"/>
  <c r="R222"/>
  <c r="P222"/>
  <c r="BI218"/>
  <c r="BH218"/>
  <c r="BG218"/>
  <c r="BF218"/>
  <c r="T218"/>
  <c r="R218"/>
  <c r="P218"/>
  <c r="BI212"/>
  <c r="BH212"/>
  <c r="BG212"/>
  <c r="BF212"/>
  <c r="T212"/>
  <c r="R212"/>
  <c r="P212"/>
  <c r="BI205"/>
  <c r="BH205"/>
  <c r="BG205"/>
  <c r="BF205"/>
  <c r="T205"/>
  <c r="R205"/>
  <c r="P205"/>
  <c r="BI201"/>
  <c r="BH201"/>
  <c r="BG201"/>
  <c r="BF201"/>
  <c r="T201"/>
  <c r="R201"/>
  <c r="P201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1"/>
  <c r="BH141"/>
  <c r="BG141"/>
  <c r="BF141"/>
  <c r="T141"/>
  <c r="R141"/>
  <c r="P141"/>
  <c r="BI134"/>
  <c r="BH134"/>
  <c r="BG134"/>
  <c r="BF134"/>
  <c r="T134"/>
  <c r="R134"/>
  <c r="P134"/>
  <c r="BI127"/>
  <c r="BH127"/>
  <c r="BG127"/>
  <c r="BF127"/>
  <c r="T127"/>
  <c r="R127"/>
  <c r="P127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BI97"/>
  <c r="BH97"/>
  <c r="BG97"/>
  <c r="BF97"/>
  <c r="T97"/>
  <c r="R97"/>
  <c r="P97"/>
  <c r="J65"/>
  <c r="J90"/>
  <c r="J89"/>
  <c r="F89"/>
  <c r="F87"/>
  <c r="E85"/>
  <c r="J59"/>
  <c r="J58"/>
  <c r="F58"/>
  <c r="F56"/>
  <c r="E54"/>
  <c r="J20"/>
  <c r="E20"/>
  <c r="F90"/>
  <c r="J19"/>
  <c r="J14"/>
  <c r="J56"/>
  <c r="E7"/>
  <c r="E50"/>
  <c i="2" r="J37"/>
  <c r="J36"/>
  <c i="1" r="AY55"/>
  <c i="2" r="J35"/>
  <c i="1" r="AX55"/>
  <c i="2" r="BI620"/>
  <c r="BH620"/>
  <c r="BG620"/>
  <c r="BF620"/>
  <c r="T620"/>
  <c r="R620"/>
  <c r="P620"/>
  <c r="BI610"/>
  <c r="BH610"/>
  <c r="BG610"/>
  <c r="BF610"/>
  <c r="T610"/>
  <c r="R610"/>
  <c r="P610"/>
  <c r="BI601"/>
  <c r="BH601"/>
  <c r="BG601"/>
  <c r="BF601"/>
  <c r="T601"/>
  <c r="R601"/>
  <c r="P601"/>
  <c r="BI592"/>
  <c r="BH592"/>
  <c r="BG592"/>
  <c r="BF592"/>
  <c r="T592"/>
  <c r="R592"/>
  <c r="P592"/>
  <c r="BI583"/>
  <c r="BH583"/>
  <c r="BG583"/>
  <c r="BF583"/>
  <c r="T583"/>
  <c r="R583"/>
  <c r="P583"/>
  <c r="BI574"/>
  <c r="BH574"/>
  <c r="BG574"/>
  <c r="BF574"/>
  <c r="T574"/>
  <c r="R574"/>
  <c r="P574"/>
  <c r="BI564"/>
  <c r="BH564"/>
  <c r="BG564"/>
  <c r="BF564"/>
  <c r="T564"/>
  <c r="R564"/>
  <c r="P564"/>
  <c r="BI555"/>
  <c r="BH555"/>
  <c r="BG555"/>
  <c r="BF555"/>
  <c r="T555"/>
  <c r="R555"/>
  <c r="P555"/>
  <c r="BI552"/>
  <c r="BH552"/>
  <c r="BG552"/>
  <c r="BF552"/>
  <c r="T552"/>
  <c r="R552"/>
  <c r="P552"/>
  <c r="BI547"/>
  <c r="BH547"/>
  <c r="BG547"/>
  <c r="BF547"/>
  <c r="T547"/>
  <c r="R547"/>
  <c r="P547"/>
  <c r="BI545"/>
  <c r="BH545"/>
  <c r="BG545"/>
  <c r="BF545"/>
  <c r="T545"/>
  <c r="R545"/>
  <c r="P545"/>
  <c r="BI542"/>
  <c r="BH542"/>
  <c r="BG542"/>
  <c r="BF542"/>
  <c r="T542"/>
  <c r="R542"/>
  <c r="P542"/>
  <c r="BI537"/>
  <c r="BH537"/>
  <c r="BG537"/>
  <c r="BF537"/>
  <c r="T537"/>
  <c r="R537"/>
  <c r="P537"/>
  <c r="BI535"/>
  <c r="BH535"/>
  <c r="BG535"/>
  <c r="BF535"/>
  <c r="T535"/>
  <c r="R535"/>
  <c r="P535"/>
  <c r="BI531"/>
  <c r="BH531"/>
  <c r="BG531"/>
  <c r="BF531"/>
  <c r="T531"/>
  <c r="R531"/>
  <c r="P531"/>
  <c r="BI529"/>
  <c r="BH529"/>
  <c r="BG529"/>
  <c r="BF529"/>
  <c r="T529"/>
  <c r="R529"/>
  <c r="P529"/>
  <c r="BI526"/>
  <c r="BH526"/>
  <c r="BG526"/>
  <c r="BF526"/>
  <c r="T526"/>
  <c r="R526"/>
  <c r="P526"/>
  <c r="BI522"/>
  <c r="BH522"/>
  <c r="BG522"/>
  <c r="BF522"/>
  <c r="T522"/>
  <c r="R522"/>
  <c r="P522"/>
  <c r="BI520"/>
  <c r="BH520"/>
  <c r="BG520"/>
  <c r="BF520"/>
  <c r="T520"/>
  <c r="R520"/>
  <c r="P520"/>
  <c r="BI516"/>
  <c r="BH516"/>
  <c r="BG516"/>
  <c r="BF516"/>
  <c r="T516"/>
  <c r="R516"/>
  <c r="P516"/>
  <c r="BI508"/>
  <c r="BH508"/>
  <c r="BG508"/>
  <c r="BF508"/>
  <c r="T508"/>
  <c r="R508"/>
  <c r="P508"/>
  <c r="BI504"/>
  <c r="BH504"/>
  <c r="BG504"/>
  <c r="BF504"/>
  <c r="T504"/>
  <c r="R504"/>
  <c r="P504"/>
  <c r="BI502"/>
  <c r="BH502"/>
  <c r="BG502"/>
  <c r="BF502"/>
  <c r="T502"/>
  <c r="R502"/>
  <c r="P502"/>
  <c r="BI494"/>
  <c r="BH494"/>
  <c r="BG494"/>
  <c r="BF494"/>
  <c r="T494"/>
  <c r="R494"/>
  <c r="P494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T483"/>
  <c r="R484"/>
  <c r="R483"/>
  <c r="P484"/>
  <c r="P483"/>
  <c r="BI480"/>
  <c r="BH480"/>
  <c r="BG480"/>
  <c r="BF480"/>
  <c r="T480"/>
  <c r="R480"/>
  <c r="P480"/>
  <c r="BI477"/>
  <c r="BH477"/>
  <c r="BG477"/>
  <c r="BF477"/>
  <c r="T477"/>
  <c r="R477"/>
  <c r="P477"/>
  <c r="BI471"/>
  <c r="BH471"/>
  <c r="BG471"/>
  <c r="BF471"/>
  <c r="T471"/>
  <c r="R471"/>
  <c r="P471"/>
  <c r="BI466"/>
  <c r="BH466"/>
  <c r="BG466"/>
  <c r="BF466"/>
  <c r="T466"/>
  <c r="R466"/>
  <c r="P466"/>
  <c r="BI459"/>
  <c r="BH459"/>
  <c r="BG459"/>
  <c r="BF459"/>
  <c r="T459"/>
  <c r="R459"/>
  <c r="P459"/>
  <c r="BI455"/>
  <c r="BH455"/>
  <c r="BG455"/>
  <c r="BF455"/>
  <c r="T455"/>
  <c r="R455"/>
  <c r="P455"/>
  <c r="BI453"/>
  <c r="BH453"/>
  <c r="BG453"/>
  <c r="BF453"/>
  <c r="T453"/>
  <c r="R453"/>
  <c r="P453"/>
  <c r="BI443"/>
  <c r="BH443"/>
  <c r="BG443"/>
  <c r="BF443"/>
  <c r="T443"/>
  <c r="R443"/>
  <c r="P443"/>
  <c r="BI433"/>
  <c r="BH433"/>
  <c r="BG433"/>
  <c r="BF433"/>
  <c r="T433"/>
  <c r="R433"/>
  <c r="P433"/>
  <c r="BI423"/>
  <c r="BH423"/>
  <c r="BG423"/>
  <c r="BF423"/>
  <c r="T423"/>
  <c r="R423"/>
  <c r="P423"/>
  <c r="BI412"/>
  <c r="BH412"/>
  <c r="BG412"/>
  <c r="BF412"/>
  <c r="T412"/>
  <c r="R412"/>
  <c r="P412"/>
  <c r="BI400"/>
  <c r="BH400"/>
  <c r="BG400"/>
  <c r="BF400"/>
  <c r="T400"/>
  <c r="R400"/>
  <c r="P400"/>
  <c r="BI394"/>
  <c r="BH394"/>
  <c r="BG394"/>
  <c r="BF394"/>
  <c r="T394"/>
  <c r="R394"/>
  <c r="P394"/>
  <c r="BI388"/>
  <c r="BH388"/>
  <c r="BG388"/>
  <c r="BF388"/>
  <c r="T388"/>
  <c r="R388"/>
  <c r="P388"/>
  <c r="BI382"/>
  <c r="BH382"/>
  <c r="BG382"/>
  <c r="BF382"/>
  <c r="T382"/>
  <c r="R382"/>
  <c r="P382"/>
  <c r="BI376"/>
  <c r="BH376"/>
  <c r="BG376"/>
  <c r="BF376"/>
  <c r="T376"/>
  <c r="R376"/>
  <c r="P376"/>
  <c r="BI370"/>
  <c r="BH370"/>
  <c r="BG370"/>
  <c r="BF370"/>
  <c r="T370"/>
  <c r="R370"/>
  <c r="P370"/>
  <c r="BI358"/>
  <c r="BH358"/>
  <c r="BG358"/>
  <c r="BF358"/>
  <c r="T358"/>
  <c r="R358"/>
  <c r="P358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5"/>
  <c r="BH295"/>
  <c r="BG295"/>
  <c r="BF295"/>
  <c r="T295"/>
  <c r="R295"/>
  <c r="P295"/>
  <c r="BI294"/>
  <c r="BH294"/>
  <c r="BG294"/>
  <c r="BF294"/>
  <c r="T294"/>
  <c r="R294"/>
  <c r="P294"/>
  <c r="BI291"/>
  <c r="BH291"/>
  <c r="BG291"/>
  <c r="BF291"/>
  <c r="T291"/>
  <c r="R291"/>
  <c r="P291"/>
  <c r="BI286"/>
  <c r="BH286"/>
  <c r="BG286"/>
  <c r="BF286"/>
  <c r="T286"/>
  <c r="R286"/>
  <c r="P286"/>
  <c r="BI280"/>
  <c r="BH280"/>
  <c r="BG280"/>
  <c r="BF280"/>
  <c r="T280"/>
  <c r="R280"/>
  <c r="P280"/>
  <c r="BI276"/>
  <c r="BH276"/>
  <c r="BG276"/>
  <c r="BF276"/>
  <c r="T276"/>
  <c r="R276"/>
  <c r="P276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1"/>
  <c r="BH241"/>
  <c r="BG241"/>
  <c r="BF241"/>
  <c r="T241"/>
  <c r="R241"/>
  <c r="P241"/>
  <c r="BI235"/>
  <c r="BH235"/>
  <c r="BG235"/>
  <c r="BF235"/>
  <c r="T235"/>
  <c r="R235"/>
  <c r="P235"/>
  <c r="BI231"/>
  <c r="BH231"/>
  <c r="BG231"/>
  <c r="BF231"/>
  <c r="T231"/>
  <c r="T220"/>
  <c r="R231"/>
  <c r="R220"/>
  <c r="P231"/>
  <c r="P220"/>
  <c r="BI221"/>
  <c r="BH221"/>
  <c r="BG221"/>
  <c r="BF221"/>
  <c r="T221"/>
  <c r="R221"/>
  <c r="P221"/>
  <c r="BI216"/>
  <c r="BH216"/>
  <c r="BG216"/>
  <c r="BF216"/>
  <c r="T216"/>
  <c r="T215"/>
  <c r="R216"/>
  <c r="R215"/>
  <c r="P216"/>
  <c r="P215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6"/>
  <c r="BH176"/>
  <c r="BG176"/>
  <c r="BF176"/>
  <c r="T176"/>
  <c r="R176"/>
  <c r="P176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1" r="L50"/>
  <c r="AM50"/>
  <c r="AM49"/>
  <c r="L49"/>
  <c r="AM47"/>
  <c r="L47"/>
  <c r="L45"/>
  <c r="L44"/>
  <c i="2" r="J311"/>
  <c r="J189"/>
  <c r="F36"/>
  <c i="3" r="BK97"/>
  <c i="4" r="J94"/>
  <c i="5" r="BK215"/>
  <c r="BK180"/>
  <c r="J102"/>
  <c r="BK221"/>
  <c r="J200"/>
  <c r="J105"/>
  <c r="J218"/>
  <c r="J162"/>
  <c r="BK146"/>
  <c i="2" r="BK354"/>
  <c r="BK333"/>
  <c r="BK320"/>
  <c r="BK295"/>
  <c r="BK280"/>
  <c r="J252"/>
  <c r="BK216"/>
  <c r="BK165"/>
  <c r="BK156"/>
  <c r="J149"/>
  <c r="BK117"/>
  <c r="J95"/>
  <c i="3" r="J267"/>
  <c r="J149"/>
  <c r="BK281"/>
  <c r="J228"/>
  <c r="BK101"/>
  <c r="BK162"/>
  <c r="BK222"/>
  <c r="BK127"/>
  <c r="BK107"/>
  <c r="BK287"/>
  <c i="5" r="BK218"/>
  <c r="J157"/>
  <c r="J117"/>
  <c r="J212"/>
  <c r="BK123"/>
  <c r="J206"/>
  <c i="2" r="J358"/>
  <c r="J295"/>
  <c r="BK241"/>
  <c r="BK176"/>
  <c r="BK142"/>
  <c r="BK477"/>
  <c r="J376"/>
  <c r="J266"/>
  <c r="J601"/>
  <c r="BK555"/>
  <c r="J537"/>
  <c r="J471"/>
  <c r="BK388"/>
  <c r="BK270"/>
  <c r="J336"/>
  <c r="J209"/>
  <c i="3" r="BK275"/>
  <c r="J127"/>
  <c r="BK174"/>
  <c r="BK153"/>
  <c i="5" r="J123"/>
  <c r="BK212"/>
  <c r="BK196"/>
  <c r="J193"/>
  <c i="2" r="J314"/>
  <c r="BK317"/>
  <c r="BK266"/>
  <c r="J205"/>
  <c r="J138"/>
  <c r="J99"/>
  <c r="J531"/>
  <c r="BK480"/>
  <c r="J459"/>
  <c r="J433"/>
  <c r="BK394"/>
  <c r="J354"/>
  <c r="J320"/>
  <c r="J216"/>
  <c r="BK610"/>
  <c r="BK592"/>
  <c r="BK574"/>
  <c r="BK552"/>
  <c r="J547"/>
  <c r="BK516"/>
  <c r="J502"/>
  <c r="BK488"/>
  <c r="J466"/>
  <c r="BK453"/>
  <c r="J412"/>
  <c r="J333"/>
  <c r="BK257"/>
  <c r="BK183"/>
  <c r="J349"/>
  <c r="J317"/>
  <c r="BK262"/>
  <c r="J169"/>
  <c r="J145"/>
  <c r="J108"/>
  <c i="3" r="J293"/>
  <c r="J240"/>
  <c r="J153"/>
  <c r="BK234"/>
  <c r="J157"/>
  <c r="J101"/>
  <c i="4" r="BK111"/>
  <c i="5" r="BK162"/>
  <c r="BK169"/>
  <c r="J196"/>
  <c r="BK117"/>
  <c r="J113"/>
  <c r="BK203"/>
  <c r="J89"/>
  <c i="2" r="J161"/>
  <c r="BK138"/>
  <c r="J117"/>
  <c r="BK108"/>
  <c i="3" r="BK308"/>
  <c r="J218"/>
  <c r="J212"/>
  <c r="BK201"/>
  <c r="J115"/>
  <c r="BK314"/>
  <c r="BK300"/>
  <c r="BK267"/>
  <c r="J244"/>
  <c r="J174"/>
  <c r="BK111"/>
  <c r="BK248"/>
  <c r="J134"/>
  <c r="J325"/>
  <c r="BK228"/>
  <c r="BK205"/>
  <c r="BK134"/>
  <c r="J275"/>
  <c r="J97"/>
  <c r="J178"/>
  <c r="BK218"/>
  <c i="4" r="J100"/>
  <c r="BK94"/>
  <c i="5" r="BK151"/>
  <c r="BK113"/>
  <c r="BK120"/>
  <c r="J209"/>
  <c r="J132"/>
  <c r="J93"/>
  <c r="BK187"/>
  <c r="BK109"/>
  <c i="2" r="F34"/>
  <c r="BK134"/>
  <c r="J112"/>
  <c i="3" r="J304"/>
  <c r="J186"/>
  <c r="BK321"/>
  <c r="J259"/>
  <c r="BK186"/>
  <c r="J189"/>
  <c r="J314"/>
  <c r="J162"/>
  <c r="J248"/>
  <c r="BK178"/>
  <c i="4" r="BK106"/>
  <c i="5" r="J120"/>
  <c r="J109"/>
  <c r="J146"/>
  <c r="J203"/>
  <c r="J187"/>
  <c i="2" r="BK344"/>
  <c r="BK286"/>
  <c r="J221"/>
  <c r="F37"/>
  <c i="5" r="BK132"/>
  <c r="J166"/>
  <c i="2" r="J308"/>
  <c r="BK189"/>
  <c r="J341"/>
  <c r="J257"/>
  <c r="BK221"/>
  <c r="BK103"/>
  <c r="J529"/>
  <c r="BK508"/>
  <c r="J488"/>
  <c r="BK466"/>
  <c r="J443"/>
  <c r="BK329"/>
  <c r="BK291"/>
  <c r="J193"/>
  <c r="J610"/>
  <c r="J592"/>
  <c r="BK564"/>
  <c r="J542"/>
  <c r="BK526"/>
  <c r="J508"/>
  <c r="J494"/>
  <c r="J480"/>
  <c r="BK423"/>
  <c r="BK382"/>
  <c r="BK341"/>
  <c r="J286"/>
  <c r="BK209"/>
  <c r="J34"/>
  <c r="J235"/>
  <c r="J142"/>
  <c r="J103"/>
  <c i="3" r="BK325"/>
  <c r="BK240"/>
  <c r="BK254"/>
  <c r="J201"/>
  <c i="4" r="J111"/>
  <c i="5" r="BK93"/>
  <c r="J221"/>
  <c i="2" r="F35"/>
  <c r="BK370"/>
  <c r="BK161"/>
  <c r="BK131"/>
  <c r="BK542"/>
  <c r="J522"/>
  <c r="BK504"/>
  <c r="BK492"/>
  <c r="J455"/>
  <c r="BK400"/>
  <c r="J382"/>
  <c r="BK311"/>
  <c r="BK231"/>
  <c r="J620"/>
  <c r="J583"/>
  <c r="J564"/>
  <c r="BK547"/>
  <c r="BK537"/>
  <c r="BK531"/>
  <c r="J516"/>
  <c r="J477"/>
  <c r="BK455"/>
  <c r="J400"/>
  <c r="BK376"/>
  <c r="BK314"/>
  <c r="J231"/>
  <c r="J305"/>
  <c r="BK252"/>
  <c r="BK193"/>
  <c r="J153"/>
  <c r="BK122"/>
  <c i="3" r="J308"/>
  <c r="J222"/>
  <c r="J300"/>
  <c r="J321"/>
  <c r="BK212"/>
  <c r="J111"/>
  <c r="BK244"/>
  <c i="5" r="BK209"/>
  <c r="BK206"/>
  <c r="J169"/>
  <c r="BK157"/>
  <c i="2" r="BK145"/>
  <c r="J128"/>
  <c r="BK95"/>
  <c i="3" r="BK182"/>
  <c r="J287"/>
  <c r="BK194"/>
  <c r="BK149"/>
  <c r="BK166"/>
  <c r="BK293"/>
  <c r="J170"/>
  <c r="J141"/>
  <c r="J107"/>
  <c i="4" r="J106"/>
  <c i="5" r="BK126"/>
  <c r="BK105"/>
  <c r="J151"/>
  <c r="BK200"/>
  <c r="J180"/>
  <c i="2" r="J344"/>
  <c r="BK308"/>
  <c r="J270"/>
  <c r="BK199"/>
  <c r="BK153"/>
  <c r="BK128"/>
  <c i="3" r="J205"/>
  <c r="BK304"/>
  <c r="BK170"/>
  <c r="BK118"/>
  <c r="J194"/>
  <c i="4" r="BK115"/>
  <c i="5" r="BK193"/>
  <c r="BK166"/>
  <c i="2" r="J276"/>
  <c r="J329"/>
  <c r="J291"/>
  <c r="J241"/>
  <c r="J156"/>
  <c r="J122"/>
  <c r="J520"/>
  <c r="BK494"/>
  <c r="BK471"/>
  <c r="J453"/>
  <c r="J423"/>
  <c r="J388"/>
  <c r="J280"/>
  <c r="J176"/>
  <c r="BK601"/>
  <c r="J574"/>
  <c r="J555"/>
  <c r="BK545"/>
  <c r="BK522"/>
  <c r="J504"/>
  <c r="BK484"/>
  <c r="BK459"/>
  <c r="BK433"/>
  <c r="BK349"/>
  <c r="BK294"/>
  <c r="J199"/>
  <c r="J370"/>
  <c r="J324"/>
  <c r="J294"/>
  <c r="BK235"/>
  <c r="J134"/>
  <c r="BK99"/>
  <c i="3" r="J254"/>
  <c r="BK189"/>
  <c r="BK141"/>
  <c r="J281"/>
  <c r="BK259"/>
  <c r="J118"/>
  <c i="4" r="BK100"/>
  <c i="5" r="J215"/>
  <c r="J126"/>
  <c i="3" r="J166"/>
  <c i="5" r="BK98"/>
  <c r="J98"/>
  <c i="2" r="J262"/>
  <c r="J301"/>
  <c r="BK149"/>
  <c r="BK112"/>
  <c r="J535"/>
  <c r="J526"/>
  <c r="BK502"/>
  <c r="J484"/>
  <c r="J394"/>
  <c r="BK336"/>
  <c r="BK301"/>
  <c r="BK247"/>
  <c r="BK620"/>
  <c r="BK583"/>
  <c r="J552"/>
  <c r="J545"/>
  <c r="BK535"/>
  <c r="BK529"/>
  <c r="BK520"/>
  <c r="J492"/>
  <c r="BK443"/>
  <c r="BK412"/>
  <c r="BK358"/>
  <c r="BK305"/>
  <c r="J247"/>
  <c r="BK169"/>
  <c r="BK276"/>
  <c r="J183"/>
  <c r="J165"/>
  <c r="J131"/>
  <c i="1" r="AS56"/>
  <c i="3" r="BK157"/>
  <c r="J182"/>
  <c r="J234"/>
  <c i="4" r="J115"/>
  <c i="5" r="J139"/>
  <c r="BK139"/>
  <c r="BK89"/>
  <c i="3" r="BK115"/>
  <c i="5" r="BK102"/>
  <c i="2" r="BK324"/>
  <c r="BK205"/>
  <c i="4" l="1" r="T92"/>
  <c i="2" r="R94"/>
  <c r="T144"/>
  <c r="T155"/>
  <c r="T234"/>
  <c r="T452"/>
  <c r="P551"/>
  <c i="3" r="P117"/>
  <c r="P96"/>
  <c r="P193"/>
  <c r="R211"/>
  <c r="T211"/>
  <c i="2" r="P94"/>
  <c r="BK164"/>
  <c r="J164"/>
  <c r="J64"/>
  <c r="BK234"/>
  <c r="J234"/>
  <c r="J67"/>
  <c r="BK452"/>
  <c r="J452"/>
  <c r="J68"/>
  <c r="R487"/>
  <c r="BK551"/>
  <c r="J551"/>
  <c r="J72"/>
  <c i="3" r="R117"/>
  <c r="R96"/>
  <c r="P211"/>
  <c r="BK258"/>
  <c r="J258"/>
  <c r="J71"/>
  <c i="4" r="R110"/>
  <c r="R91"/>
  <c i="5" r="BK97"/>
  <c r="J97"/>
  <c r="J61"/>
  <c r="BK138"/>
  <c r="J138"/>
  <c r="J63"/>
  <c i="2" r="BK144"/>
  <c r="J144"/>
  <c r="J62"/>
  <c r="P164"/>
  <c r="R234"/>
  <c r="R452"/>
  <c r="T551"/>
  <c i="3" r="BK211"/>
  <c r="J211"/>
  <c r="J70"/>
  <c r="P258"/>
  <c i="4" r="T110"/>
  <c r="T91"/>
  <c i="5" r="R138"/>
  <c r="R150"/>
  <c r="BK179"/>
  <c r="J179"/>
  <c r="J66"/>
  <c r="T179"/>
  <c r="P97"/>
  <c r="P150"/>
  <c r="R179"/>
  <c r="BK192"/>
  <c r="J192"/>
  <c r="J67"/>
  <c r="R97"/>
  <c r="P138"/>
  <c r="T150"/>
  <c r="P179"/>
  <c r="P192"/>
  <c i="2" r="T94"/>
  <c r="R144"/>
  <c r="R155"/>
  <c r="P234"/>
  <c r="BK487"/>
  <c r="BK486"/>
  <c r="J486"/>
  <c r="J70"/>
  <c r="R551"/>
  <c i="3" r="BK117"/>
  <c r="J117"/>
  <c r="J67"/>
  <c r="BK193"/>
  <c r="J193"/>
  <c r="J69"/>
  <c r="R193"/>
  <c r="R192"/>
  <c r="R258"/>
  <c i="4" r="P110"/>
  <c r="P91"/>
  <c i="1" r="AU58"/>
  <c i="5" r="T97"/>
  <c r="BK150"/>
  <c r="J150"/>
  <c r="J64"/>
  <c r="R192"/>
  <c i="2" r="BK94"/>
  <c r="J94"/>
  <c r="J61"/>
  <c r="P144"/>
  <c r="BK155"/>
  <c r="J155"/>
  <c r="J63"/>
  <c r="P155"/>
  <c r="R164"/>
  <c r="R93"/>
  <c r="T164"/>
  <c r="P452"/>
  <c r="P487"/>
  <c r="P486"/>
  <c r="T487"/>
  <c r="T486"/>
  <c i="3" r="T117"/>
  <c r="T96"/>
  <c r="T94"/>
  <c r="T93"/>
  <c r="T193"/>
  <c r="T192"/>
  <c r="T258"/>
  <c i="4" r="BK110"/>
  <c r="J110"/>
  <c r="J69"/>
  <c i="5" r="T138"/>
  <c r="T192"/>
  <c i="2" r="BK483"/>
  <c r="J483"/>
  <c r="J69"/>
  <c i="5" r="BK131"/>
  <c r="J131"/>
  <c r="J62"/>
  <c i="4" r="BK105"/>
  <c r="J105"/>
  <c r="J68"/>
  <c i="2" r="BK215"/>
  <c r="J215"/>
  <c r="J65"/>
  <c r="BK220"/>
  <c r="J220"/>
  <c r="J66"/>
  <c i="4" r="BK93"/>
  <c r="J93"/>
  <c r="J65"/>
  <c r="BK99"/>
  <c r="J99"/>
  <c r="J66"/>
  <c i="5" r="BK88"/>
  <c r="J88"/>
  <c r="J60"/>
  <c r="E48"/>
  <c r="J81"/>
  <c r="F84"/>
  <c r="BE151"/>
  <c r="BE162"/>
  <c r="BE113"/>
  <c r="BE120"/>
  <c r="BE123"/>
  <c r="BE169"/>
  <c r="BE180"/>
  <c r="BE193"/>
  <c r="BE215"/>
  <c r="BE218"/>
  <c r="BE221"/>
  <c r="BE109"/>
  <c r="BE157"/>
  <c r="BE196"/>
  <c r="BE93"/>
  <c r="BE102"/>
  <c r="BE117"/>
  <c r="BE132"/>
  <c r="BE89"/>
  <c r="BE98"/>
  <c r="BE105"/>
  <c r="BE126"/>
  <c r="BE139"/>
  <c r="BE146"/>
  <c r="BE166"/>
  <c r="BE187"/>
  <c r="BE200"/>
  <c r="BE203"/>
  <c r="BE206"/>
  <c r="BE209"/>
  <c r="BE212"/>
  <c i="3" r="BK192"/>
  <c r="J192"/>
  <c r="J68"/>
  <c i="4" r="E79"/>
  <c r="BE111"/>
  <c r="F59"/>
  <c r="BE94"/>
  <c r="BE106"/>
  <c i="3" r="BK96"/>
  <c r="J96"/>
  <c r="J66"/>
  <c i="4" r="J56"/>
  <c r="BE100"/>
  <c r="BE115"/>
  <c i="2" r="BK93"/>
  <c r="BK92"/>
  <c r="J92"/>
  <c r="J487"/>
  <c r="J71"/>
  <c i="3" r="F59"/>
  <c r="E81"/>
  <c r="BE134"/>
  <c r="BE149"/>
  <c r="BE157"/>
  <c r="BE205"/>
  <c r="J87"/>
  <c r="BE189"/>
  <c r="BE201"/>
  <c r="BE118"/>
  <c r="BE162"/>
  <c r="BE186"/>
  <c r="BE254"/>
  <c r="BE281"/>
  <c r="BE101"/>
  <c r="BE111"/>
  <c r="BE115"/>
  <c r="BE153"/>
  <c r="BE170"/>
  <c r="BE174"/>
  <c r="BE178"/>
  <c r="BE182"/>
  <c r="BE194"/>
  <c r="BE244"/>
  <c r="BE248"/>
  <c r="BE259"/>
  <c r="BE275"/>
  <c r="BE293"/>
  <c r="BE300"/>
  <c r="BE304"/>
  <c r="BE308"/>
  <c r="BE97"/>
  <c r="BE141"/>
  <c r="BE287"/>
  <c r="BE314"/>
  <c r="BE107"/>
  <c r="BE127"/>
  <c r="BE166"/>
  <c r="BE212"/>
  <c r="BE218"/>
  <c r="BE222"/>
  <c r="BE234"/>
  <c r="BE267"/>
  <c r="BE321"/>
  <c r="BE325"/>
  <c r="BE228"/>
  <c r="BE240"/>
  <c i="1" r="AW55"/>
  <c i="2" r="E48"/>
  <c r="J52"/>
  <c r="F55"/>
  <c r="BE95"/>
  <c r="BE99"/>
  <c r="BE103"/>
  <c r="BE108"/>
  <c r="BE112"/>
  <c r="BE117"/>
  <c r="BE122"/>
  <c r="BE128"/>
  <c r="BE131"/>
  <c r="BE134"/>
  <c r="BE138"/>
  <c r="BE142"/>
  <c r="BE145"/>
  <c r="BE149"/>
  <c r="BE153"/>
  <c r="BE156"/>
  <c r="BE161"/>
  <c r="BE165"/>
  <c r="BE169"/>
  <c r="BE176"/>
  <c r="BE183"/>
  <c r="BE189"/>
  <c r="BE193"/>
  <c r="BE199"/>
  <c r="BE205"/>
  <c r="BE209"/>
  <c r="BE216"/>
  <c r="BE221"/>
  <c r="BE231"/>
  <c r="BE235"/>
  <c r="BE241"/>
  <c r="BE247"/>
  <c r="BE252"/>
  <c r="BE257"/>
  <c r="BE262"/>
  <c r="BE266"/>
  <c r="BE270"/>
  <c r="BE276"/>
  <c r="BE280"/>
  <c r="BE286"/>
  <c r="BE291"/>
  <c r="BE294"/>
  <c r="BE295"/>
  <c r="BE301"/>
  <c r="BE305"/>
  <c r="BE308"/>
  <c r="BE311"/>
  <c r="BE314"/>
  <c r="BE317"/>
  <c r="BE320"/>
  <c r="BE324"/>
  <c r="BE329"/>
  <c r="BE333"/>
  <c r="BE336"/>
  <c r="BE341"/>
  <c r="BE344"/>
  <c r="BE349"/>
  <c r="BE354"/>
  <c r="BE358"/>
  <c r="BE370"/>
  <c r="BE376"/>
  <c r="BE382"/>
  <c r="BE388"/>
  <c r="BE394"/>
  <c r="BE400"/>
  <c r="BE412"/>
  <c r="BE423"/>
  <c r="BE433"/>
  <c r="BE443"/>
  <c r="BE453"/>
  <c r="BE455"/>
  <c r="BE459"/>
  <c r="BE466"/>
  <c r="BE471"/>
  <c r="BE477"/>
  <c r="BE480"/>
  <c r="BE484"/>
  <c r="BE488"/>
  <c r="BE492"/>
  <c r="BE494"/>
  <c r="BE502"/>
  <c r="BE504"/>
  <c r="BE508"/>
  <c r="BE516"/>
  <c r="BE520"/>
  <c r="BE522"/>
  <c r="BE526"/>
  <c r="BE529"/>
  <c r="BE531"/>
  <c r="BE535"/>
  <c r="BE537"/>
  <c r="BE542"/>
  <c r="BE545"/>
  <c r="BE547"/>
  <c r="BE552"/>
  <c r="BE555"/>
  <c r="BE564"/>
  <c r="BE574"/>
  <c r="BE583"/>
  <c r="BE592"/>
  <c r="BE601"/>
  <c r="BE610"/>
  <c r="BE620"/>
  <c i="1" r="BA55"/>
  <c r="BB55"/>
  <c r="BC55"/>
  <c r="BD55"/>
  <c i="3" r="F36"/>
  <c i="1" r="BA57"/>
  <c i="5" r="F35"/>
  <c i="1" r="BB59"/>
  <c i="3" r="F39"/>
  <c i="1" r="BD57"/>
  <c i="3" r="J36"/>
  <c i="1" r="AW57"/>
  <c i="3" r="F38"/>
  <c i="1" r="BC57"/>
  <c i="4" r="J36"/>
  <c i="1" r="AW58"/>
  <c i="5" r="F36"/>
  <c i="1" r="BC59"/>
  <c i="5" r="F37"/>
  <c i="1" r="BD59"/>
  <c i="2" r="J30"/>
  <c i="4" r="F36"/>
  <c i="1" r="BA58"/>
  <c i="4" r="F39"/>
  <c i="1" r="BD58"/>
  <c i="5" r="F34"/>
  <c i="1" r="BA59"/>
  <c r="AS54"/>
  <c i="4" r="F37"/>
  <c i="1" r="BB58"/>
  <c i="5" r="J34"/>
  <c i="1" r="AW59"/>
  <c i="3" r="F37"/>
  <c i="1" r="BB57"/>
  <c i="4" r="F38"/>
  <c i="1" r="BC58"/>
  <c i="5" l="1" r="T88"/>
  <c r="T87"/>
  <c r="P88"/>
  <c r="P87"/>
  <c i="1" r="AU59"/>
  <c i="5" r="R88"/>
  <c r="R87"/>
  <c i="2" r="T93"/>
  <c r="T92"/>
  <c r="R486"/>
  <c r="R92"/>
  <c r="P93"/>
  <c r="P92"/>
  <c i="1" r="AU55"/>
  <c i="3" r="P192"/>
  <c r="P94"/>
  <c r="P93"/>
  <c i="1" r="AU57"/>
  <c i="3" r="R94"/>
  <c r="R93"/>
  <c i="5" r="BK87"/>
  <c r="J87"/>
  <c r="J59"/>
  <c i="4" r="BK104"/>
  <c r="J104"/>
  <c r="J67"/>
  <c i="3" r="BK94"/>
  <c r="BK93"/>
  <c r="J93"/>
  <c r="J63"/>
  <c i="1" r="AG55"/>
  <c i="2" r="J59"/>
  <c r="J93"/>
  <c r="J60"/>
  <c r="J33"/>
  <c i="1" r="AV55"/>
  <c r="AT55"/>
  <c r="AN55"/>
  <c i="5" r="J33"/>
  <c i="1" r="AV59"/>
  <c r="AT59"/>
  <c i="5" r="F33"/>
  <c i="1" r="AZ59"/>
  <c i="3" r="F35"/>
  <c i="1" r="AZ57"/>
  <c r="AU56"/>
  <c r="BB56"/>
  <c i="4" r="F35"/>
  <c i="1" r="AZ58"/>
  <c r="BD56"/>
  <c r="BA56"/>
  <c r="BC56"/>
  <c i="4" r="J35"/>
  <c i="1" r="AV58"/>
  <c r="AT58"/>
  <c i="3" r="J35"/>
  <c i="1" r="AV57"/>
  <c r="AT57"/>
  <c i="2" r="F33"/>
  <c i="1" r="AZ55"/>
  <c i="4" l="1" r="BK92"/>
  <c r="BK91"/>
  <c r="J91"/>
  <c r="J63"/>
  <c i="3" r="J94"/>
  <c r="J64"/>
  <c i="2" r="J39"/>
  <c i="1" r="AW56"/>
  <c r="AU54"/>
  <c r="BD54"/>
  <c r="W33"/>
  <c i="5" r="J30"/>
  <c i="1" r="AG59"/>
  <c r="AZ56"/>
  <c r="AV56"/>
  <c r="BB54"/>
  <c r="W31"/>
  <c r="AX56"/>
  <c r="BC54"/>
  <c r="W32"/>
  <c i="3" r="J32"/>
  <c i="1" r="AG57"/>
  <c r="AY56"/>
  <c r="BA54"/>
  <c r="W30"/>
  <c i="5" l="1" r="J39"/>
  <c i="4" r="J92"/>
  <c r="J64"/>
  <c i="3" r="J41"/>
  <c i="1" r="AN57"/>
  <c r="AN59"/>
  <c r="AZ54"/>
  <c r="W29"/>
  <c r="AX54"/>
  <c r="AY54"/>
  <c i="4" r="J32"/>
  <c i="1" r="AG58"/>
  <c r="AN58"/>
  <c r="AW54"/>
  <c r="AK30"/>
  <c r="AT56"/>
  <c i="4" l="1" r="J41"/>
  <c i="1" r="AG56"/>
  <c r="AG54"/>
  <c r="AK26"/>
  <c r="AV54"/>
  <c r="AK29"/>
  <c l="1" r="AN5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<sst xmlns="http://schemas.openxmlformats.org/spreadsheetml/2006/main">
  <si>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</si>
  <si>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</si>
  <si>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</si>
  <si>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</si>
  <si>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</si>
  <si>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{c606a32c-bac0-4739-afc1-e6ef48cd0864}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</si>
  <si>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</si>
  <si>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</si>
  <si>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</si>
  <si>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</si>
  <si>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</si>
  <si>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</si>
  <si>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</si>
  <si>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</si>
  <si>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</si>
  <si>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635220003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</si>
  <si>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</si>
  <si>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</si>
  <si>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mostu v km 17,790 na trati Hlubočky - Hrubá Voda</t>
  </si>
  <si>
    <t>KSO:</t>
  </si>
  <si>
    <t>CC-CZ:</t>
  </si>
  <si>
    <t>Místo:</t>
  </si>
  <si>
    <t>Hlubočky</t>
  </si>
  <si>
    <t>Datum:</t>
  </si>
  <si>
    <t>22. 9. 2020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</si>
  <si>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</si>
  <si>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</si>
  <si>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</si>
  <si>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</si>
  <si>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</si>
  <si>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</si>
  <si>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</si>
  <si>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MORAVIA CONSULT Olomouc a.s.</t>
  </si>
  <si>
    <t>True</t>
  </si>
  <si>
    <t>Zpracovatel:</t>
  </si>
  <si>
    <t>Ing. Basler Miroslav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</si>
  <si>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</si>
  <si>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</si>
  <si>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</si>
  <si>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</si>
  <si>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</si>
  <si>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</si>
  <si>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</si>
  <si>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</si>
  <si>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</si>
  <si>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</si>
  <si>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</si>
  <si>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</si>
  <si>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</si>
  <si>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</si>
  <si>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</si>
  <si>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</si>
  <si>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</si>
  <si>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</si>
  <si>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</si>
  <si>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</si>
  <si>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</si>
  <si>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</si>
  <si>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</si>
  <si>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</si>
  <si>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</si>
  <si>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</si>
  <si>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</si>
  <si>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</si>
  <si>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</si>
  <si>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</si>
  <si>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</si>
  <si>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</si>
  <si>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</si>
  <si>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</si>
  <si>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</si>
  <si>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</si>
  <si>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</si>
  <si>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</si>
  <si>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</si>
  <si>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</si>
  <si>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</si>
  <si>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</si>
  <si>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Most v km 17,790</t>
  </si>
  <si>
    <t>STA</t>
  </si>
  <si>
    <t>1</t>
  </si>
  <si>
    <t>{26962ad7-252c-4186-990a-b548ba1227da}</t>
  </si>
  <si>
    <t>2</t>
  </si>
  <si>
    <t>SO 02</t>
  </si>
  <si>
    <t>Železniční svršek a spodek mostu v km 17,790</t>
  </si>
  <si>
    <t>{1577f653-7f54-451e-be37-d57c2ea4f466}</t>
  </si>
  <si>
    <t>SO 02.1</t>
  </si>
  <si>
    <t>Železniční svršek</t>
  </si>
  <si>
    <t>Soupis</t>
  </si>
  <si>
    <t>{952b1b7b-2318-4221-8166-b7575a3916de}</t>
  </si>
  <si>
    <t>SO 02.2</t>
  </si>
  <si>
    <t>Železniční spodek</t>
  </si>
  <si>
    <t>{50fbc47c-3724-49a5-8390-2008d16e1a40}</t>
  </si>
  <si>
    <t>VRN</t>
  </si>
  <si>
    <t>Most v km 17,790 - vedlejší rozpočtové náklady</t>
  </si>
  <si>
    <t>{30b954e9-7fa5-4bf4-8a04-596f70c4b013}</t>
  </si>
  <si>
    <t>KRYCÍ LIST SOUPISU PRACÍ</t>
  </si>
  <si>
    <t>Objekt:</t>
  </si>
  <si>
    <t>SO 01 - Most v km 17,790</t>
  </si>
  <si>
    <t>Hlubočky/Domašov</t>
  </si>
  <si>
    <t>Ing. et Ing. Ondřej Suk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</si>
  <si>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</si>
  <si>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</si>
  <si>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</si>
  <si>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</si>
  <si>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</si>
  <si>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</si>
  <si>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</si>
  <si>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</si>
  <si>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</si>
  <si>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</si>
  <si>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</si>
  <si>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</si>
  <si>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</si>
  <si>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</si>
  <si>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</si>
  <si>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</si>
  <si>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</si>
  <si>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</si>
  <si>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</si>
  <si>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</si>
  <si>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</si>
  <si>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</si>
  <si>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</si>
  <si>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</si>
  <si>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</si>
  <si>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</si>
  <si>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</si>
  <si>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</si>
  <si>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</si>
  <si>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</si>
  <si>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</si>
  <si>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</si>
  <si>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</si>
  <si>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</si>
  <si>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</si>
  <si>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</si>
  <si>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</si>
  <si>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</si>
  <si>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2023 02</t>
  </si>
  <si>
    <t>4</t>
  </si>
  <si>
    <t>1870021638</t>
  </si>
  <si>
    <t>Online PSC</t>
  </si>
  <si>
    <t>https://podminky.urs.cz/item/CS_URS_2023_02/111251101</t>
  </si>
  <si>
    <t>VV</t>
  </si>
  <si>
    <t xml:space="preserve">"odstranění náletových křovin kolem křídel" </t>
  </si>
  <si>
    <t>"předpoklad" 120,00</t>
  </si>
  <si>
    <t>113151111</t>
  </si>
  <si>
    <t>Rozebírání zpevněných ploch s přemístěním na skládku na vzdálenost do 20 m nebo s naložením na dopravní prostředek ze silničních panelů</t>
  </si>
  <si>
    <t>-281066935</t>
  </si>
  <si>
    <t>https://podminky.urs.cz/item/CS_URS_2023_02/113151111</t>
  </si>
  <si>
    <t>"dle TZ"</t>
  </si>
  <si>
    <t xml:space="preserve">"rozebrání zpevněné plochy pro ZS"  250,00</t>
  </si>
  <si>
    <t>3</t>
  </si>
  <si>
    <t>113152112</t>
  </si>
  <si>
    <t>Odstranění podkladů zpevněných ploch s přemístěním na skládku na vzdálenost do 20 m nebo s naložením na dopravní prostředek z kameniva drceného</t>
  </si>
  <si>
    <t>m3</t>
  </si>
  <si>
    <t>-1972410038</t>
  </si>
  <si>
    <t>https://podminky.urs.cz/item/CS_URS_2023_02/113152112</t>
  </si>
  <si>
    <t xml:space="preserve">"zrušení příjezdové cesty ZS"  228,00*0,10</t>
  </si>
  <si>
    <t xml:space="preserve">"zrušení štěrk. vrstvy ZS"   250,00*0,10</t>
  </si>
  <si>
    <t>Součet</t>
  </si>
  <si>
    <t>113311121</t>
  </si>
  <si>
    <t>Odstranění geosyntetik s uložením na vzdálenost do 20 m nebo naložením na dopravní prostředek geotextilie</t>
  </si>
  <si>
    <t>1394724041</t>
  </si>
  <si>
    <t>https://podminky.urs.cz/item/CS_URS_2023_02/113311121</t>
  </si>
  <si>
    <t>"odstranění podkl. z geotextilie na přístup. cestě a zs"</t>
  </si>
  <si>
    <t xml:space="preserve">"dle pol. zřízení 919726"   228,00+250,00</t>
  </si>
  <si>
    <t>5</t>
  </si>
  <si>
    <t>122151101</t>
  </si>
  <si>
    <t>Odkopávky a prokopávky nezapažené strojně v hornině třídy těžitelnosti I skupiny 1 a 2 do 20 m3</t>
  </si>
  <si>
    <t>1920094957</t>
  </si>
  <si>
    <t>https://podminky.urs.cz/item/CS_URS_2023_02/122151101</t>
  </si>
  <si>
    <t>"odkop pro žlabovku, měřeno digitálně"</t>
  </si>
  <si>
    <t>4*(0,6*0,4)</t>
  </si>
  <si>
    <t>6</t>
  </si>
  <si>
    <t>132151251</t>
  </si>
  <si>
    <t>Hloubení nezapažených rýh šířky přes 800 do 2 000 mm strojně s urovnáním dna do předepsaného profilu a spádu v hornině třídy těžitelnosti I skupiny 1 a 2 do 20 m3</t>
  </si>
  <si>
    <t>1744168773</t>
  </si>
  <si>
    <t>https://podminky.urs.cz/item/CS_URS_2023_02/132151251</t>
  </si>
  <si>
    <t>"výkop pro odvodnění rubu - za opěrami"</t>
  </si>
  <si>
    <t>7,5*(0,8+0,85)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</si>
  <si>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</si>
  <si>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</si>
  <si>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</si>
  <si>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-1049581573</t>
  </si>
  <si>
    <t>https://podminky.urs.cz/item/CS_URS_2023_02/162751117</t>
  </si>
  <si>
    <t xml:space="preserve">"dle pol. 122151101"   0,96</t>
  </si>
  <si>
    <t xml:space="preserve">"dle pol. 132151251"   12,375</t>
  </si>
  <si>
    <t xml:space="preserve">"dle pol. 113152112"   47,80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</si>
  <si>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</si>
  <si>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</si>
  <si>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</si>
  <si>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1795333791</t>
  </si>
  <si>
    <t>https://podminky.urs.cz/item/CS_URS_2023_02/162751119</t>
  </si>
  <si>
    <t xml:space="preserve">"odvoz na skláku ve vzdálenosti 20 km"   10,00*61,135</t>
  </si>
  <si>
    <t>9</t>
  </si>
  <si>
    <t>171201201</t>
  </si>
  <si>
    <t>Uložení sypaniny na skládky nebo meziskládky bez hutnění s upravením uložené sypaniny do předepsaného tvaru</t>
  </si>
  <si>
    <t>1957846079</t>
  </si>
  <si>
    <t>https://podminky.urs.cz/item/CS_URS_2023_02/171201201</t>
  </si>
  <si>
    <t xml:space="preserve">"dle pol. 162751117"  61,135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</si>
  <si>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</si>
  <si>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</si>
  <si>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</si>
  <si>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</si>
  <si>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-796194212</t>
  </si>
  <si>
    <t>https://podminky.urs.cz/item/CS_URS_2023_02/171201221</t>
  </si>
  <si>
    <t xml:space="preserve">"dle pol. 171201201"  13,335*1,90</t>
  </si>
  <si>
    <t xml:space="preserve">"dle pol. 113152112"   62,140</t>
  </si>
  <si>
    <t>11</t>
  </si>
  <si>
    <t>174101101</t>
  </si>
  <si>
    <t>Zásyp sypaninou z jakékoliv horniny strojně s uložením výkopku ve vrstvách se zhutněním jam, šachet, rýh nebo kolem objektů v těchto vykopávkách</t>
  </si>
  <si>
    <t>-691108440</t>
  </si>
  <si>
    <t>https://podminky.urs.cz/item/CS_URS_2023_02/174101101</t>
  </si>
  <si>
    <t>"zásyp odvodnění"</t>
  </si>
  <si>
    <t>7,50*(0,5+0,55)</t>
  </si>
  <si>
    <t>12</t>
  </si>
  <si>
    <t>M</t>
  </si>
  <si>
    <t>58344197</t>
  </si>
  <si>
    <t>štěrkodrť frakce 0/63</t>
  </si>
  <si>
    <t>-370079376</t>
  </si>
  <si>
    <t>"zásyp odvodnění" 7,875*2,1</t>
  </si>
  <si>
    <t>Zakládání</t>
  </si>
  <si>
    <t>13</t>
  </si>
  <si>
    <t>212795111</t>
  </si>
  <si>
    <t>Příčné odvodnění za opěrou z plastových trub</t>
  </si>
  <si>
    <t>m</t>
  </si>
  <si>
    <t>1151865465</t>
  </si>
  <si>
    <t>https://podminky.urs.cz/item/CS_URS_2023_02/212795111</t>
  </si>
  <si>
    <t>"nové odvodnění"</t>
  </si>
  <si>
    <t>7,00+8,00</t>
  </si>
  <si>
    <t>14</t>
  </si>
  <si>
    <t>291211111</t>
  </si>
  <si>
    <t>Zřízení zpevněné plochy ze silničních panelů osazených do lože tl. 50 mm z kameniva</t>
  </si>
  <si>
    <t>-1359505568</t>
  </si>
  <si>
    <t>https://podminky.urs.cz/item/CS_URS_2023_02/291211111</t>
  </si>
  <si>
    <t xml:space="preserve">"zpevněná plocha pro ZS"  250,00</t>
  </si>
  <si>
    <t>59381001</t>
  </si>
  <si>
    <t>panel silniční 3,00x1,20x0,15m</t>
  </si>
  <si>
    <t>kus</t>
  </si>
  <si>
    <t>691909754</t>
  </si>
  <si>
    <t xml:space="preserve">"spotřeba s obrátkovostí  3 x : 250/(1,2*3)/3" 24</t>
  </si>
  <si>
    <t>Svislé a kompletní konstrukce</t>
  </si>
  <si>
    <t>16</t>
  </si>
  <si>
    <t>334323119</t>
  </si>
  <si>
    <t>Mostní opěry a úložné prahy z betonu železového C 35/45</t>
  </si>
  <si>
    <t>1087440606</t>
  </si>
  <si>
    <t>https://podminky.urs.cz/item/CS_URS_2023_02/334323119</t>
  </si>
  <si>
    <t>"dle přílohy 2.4.1"</t>
  </si>
  <si>
    <t xml:space="preserve">"mostní úložné bločky"  </t>
  </si>
  <si>
    <t>2*2,0*0,1+2,0*0,08+2,0*0,09</t>
  </si>
  <si>
    <t>17</t>
  </si>
  <si>
    <t>R3343231112</t>
  </si>
  <si>
    <t>Zřízení a odstranění bednění systémového mostních opěr a ÚP pro ŽB vč. pomocných konstrukcí</t>
  </si>
  <si>
    <t>R - pol</t>
  </si>
  <si>
    <t>1207311910</t>
  </si>
  <si>
    <t>P</t>
  </si>
  <si>
    <t xml:space="preserve">Poznámka k položce:_x000d_
Položka zahrnuje dopravu, dodání, zřízení, údržbu a odstranění bednění s úpravou povrchu podle požadované kvality povrchu betonu, včetně odbědňovacích prostředků, podpěrných a pomocných konstrukcí a materiálů;  V cenách odstranění je započteno odbednění konstrukce, očištění bednění, vyplnění kuželových otvorů v betonu po spínacích tyčích bednění. Bednění pro železobetonovou konstrukci obsahuje materiál distančních tělísek krytí výztuže, ukládka tělísek je započtena v ukládce betonářské výztuže do bednění._x000d_
_x000d_
Cena dále zahrnuje:_x000d_
-  nátěry zabraňující soudržnost betonu a bednění; _x000d_
-  bednění pracovních a dilatačních spár, těsnění spár betonové konstrukce pásy, profily a tmely; _x000d_
-  spojovací materiál a drobný spotřební materiál; _x000d_
-  rozepření bednění;_x000d_
-  zakřivení líce bednění nebo sklon; _x000d_
-  zřízení otvorů pro ukládání betonu a pro jeho řádné zpracování;_x000d_
-  zřízení prostupů, výklenků, drážek a kapes;_x000d_
-  montážní plošiny nebo lešení nutné pro provedení prací.</t>
  </si>
  <si>
    <t xml:space="preserve">"bednění ÚP"   3,40*0,15*8</t>
  </si>
  <si>
    <t>Vodorovné konstrukce</t>
  </si>
  <si>
    <t>18</t>
  </si>
  <si>
    <t>423905211</t>
  </si>
  <si>
    <t>Zdvih nebo spuštění mostního pole z tyčových dílců do 5000 kN</t>
  </si>
  <si>
    <t>-1401940381</t>
  </si>
  <si>
    <t>https://podminky.urs.cz/item/CS_URS_2023_02/423905211</t>
  </si>
  <si>
    <t xml:space="preserve">"zdvih mostního pole - 1660 kN"  4,00</t>
  </si>
  <si>
    <t>19</t>
  </si>
  <si>
    <t>429172111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</si>
  <si>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</si>
  <si>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kg</t>
  </si>
  <si>
    <t>1582951664</t>
  </si>
  <si>
    <t>https://podminky.urs.cz/item/CS_URS_2023_02/429172111</t>
  </si>
  <si>
    <t>Poznámka k položce:_x000d_
Patní desky zábradlí L 200/200/16</t>
  </si>
  <si>
    <t>"patky pravá strana mostu"21*9,734</t>
  </si>
  <si>
    <t>"patky levá strana mostu"22*9,734</t>
  </si>
  <si>
    <t>Mezisoučet</t>
  </si>
  <si>
    <t>"prořez 5%"418,562*1,05</t>
  </si>
  <si>
    <t>20</t>
  </si>
  <si>
    <t>429172211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</si>
  <si>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</si>
  <si>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-1023642815</t>
  </si>
  <si>
    <t>https://podminky.urs.cz/item/CS_URS_2023_02/429172211</t>
  </si>
  <si>
    <t>13515123</t>
  </si>
  <si>
    <t>ocel široká jakost S235JR 200x15mm</t>
  </si>
  <si>
    <t>-547954264</t>
  </si>
  <si>
    <t>Poznámka k položce:_x000d_
Patní desky zábradlí L 200/200/16, šířka 200 mm</t>
  </si>
  <si>
    <t>"Patky pravá strana"21*0,2*9,734/1000</t>
  </si>
  <si>
    <t>"patka levá strana"22*0,2*9,734/1000</t>
  </si>
  <si>
    <t>"prořez"0,084*1,05</t>
  </si>
  <si>
    <t>22</t>
  </si>
  <si>
    <t>451315127</t>
  </si>
  <si>
    <t>Podkladní a výplňové vrstvy z betonu prostého tloušťky do 150 mm, z betonu C 25/30</t>
  </si>
  <si>
    <t>-1499798279</t>
  </si>
  <si>
    <t>https://podminky.urs.cz/item/CS_URS_2023_02/451315127</t>
  </si>
  <si>
    <t xml:space="preserve">"výplň vybouraných kalichů"    0,15*14*2*2</t>
  </si>
  <si>
    <t>23</t>
  </si>
  <si>
    <t>451476111</t>
  </si>
  <si>
    <t>Podkladní vrstva z plastbetonu pod mostními ložisky epoxidová pryskyřice první vrstva tl. 10 mm</t>
  </si>
  <si>
    <t>673643068</t>
  </si>
  <si>
    <t>https://podminky.urs.cz/item/CS_URS_2023_02/451476111</t>
  </si>
  <si>
    <t>"patky pravá strana mostu"21*(0,2+0,2)*0,2</t>
  </si>
  <si>
    <t>"patky levá strana mostu"22*(0,2+0,2)*0,2</t>
  </si>
  <si>
    <t>24</t>
  </si>
  <si>
    <t>451476112</t>
  </si>
  <si>
    <t>Podkladní vrstva z plastbetonu pod mostními ložisky epoxidová pryskyřice každá další vrstva tl. 10 mm</t>
  </si>
  <si>
    <t>913801748</t>
  </si>
  <si>
    <t>https://podminky.urs.cz/item/CS_URS_2023_02/451476112</t>
  </si>
  <si>
    <t>Poznámka k položce:_x000d_
Patní desky zábradlí L 200/200/16, šířka 200 mm, další 2 vrstvy</t>
  </si>
  <si>
    <t>"patky pravá strana mostu"21*(0,2+0,2)*0,2*2</t>
  </si>
  <si>
    <t>"patky levá strana mostu"22*(0,2+0,2)*0,2*2</t>
  </si>
  <si>
    <t>25</t>
  </si>
  <si>
    <t>457451134</t>
  </si>
  <si>
    <t>Ochranná betonová vrstva na izolaci přesýpaných objektů tloušťky 60 mm s vyhlazením povrchu s výztuží ze sítí C 30/37</t>
  </si>
  <si>
    <t>-1091517307</t>
  </si>
  <si>
    <t>https://podminky.urs.cz/item/CS_URS_2023_02/457451134</t>
  </si>
  <si>
    <t xml:space="preserve">"tvrdá ochrana bet. mazanina" </t>
  </si>
  <si>
    <t>5,86*24+21,00+0,8*6,45*2</t>
  </si>
  <si>
    <t>26</t>
  </si>
  <si>
    <t>R42894112</t>
  </si>
  <si>
    <t>Osazení mostního ložiska ocelového pevného zatížení do 1,0 MN</t>
  </si>
  <si>
    <t>-2139943363</t>
  </si>
  <si>
    <t>Poznámka k položce:_x000d_
- výrobní dokumentaci, jde-li o ložisko individuálně vyráběné_x000d_
- dodání kompletních ložisek požadované kvality_x000d_
- přípravu, očištění a úpravy úložných ploch_x000d_
- osazení ložisek podle předepsaného technologického předpisu bez ohledu na způsob uložení a kotvení_x000d_
- uložení do malty jakéhokoliv druhu včetně dodávky této malty_x000d_
- uložení na plastické vložky nebo maltu včetně dodávky této vložky nebo malty_x000d_
- uložení na vrstvu plastbetonové malty nebo podobné vrstvy jako ochranu proti průchodu bludných proudů_x000d_
- vyplnění kotevních otvorů_x000d_
- lešení a podpěrné konstrukce_x000d_
- tmelení, těsnění a výplně spar_x000d_
- nastavení ložisek a odborná prohlídka_x000d_
- dočasné zpevnění nebo naopak dočasné uvolnění ložisek_x000d_
- opatření ložisek znakem výrobce a typovým číslem_x000d_
- úpravy, očištění a ošetření okolí ložisek_x000d_
- přiměřeným způsobem je nutné zahrnout ustanovení pro TMCH 94 pro kovové konstrukce.</t>
  </si>
  <si>
    <t xml:space="preserve">"kalotová ložiska pevná"  4</t>
  </si>
  <si>
    <t xml:space="preserve">"kalotová jednosměrně posuvná"   4</t>
  </si>
  <si>
    <t>Komunikace pozemní</t>
  </si>
  <si>
    <t>27</t>
  </si>
  <si>
    <t>569231111</t>
  </si>
  <si>
    <t>Zpevnění krajnic nebo komunikací pro pěší s rozprostřením a zhutněním, po zhutnění štěrkopískem nebo kamenivem těženým tl. 100 mm</t>
  </si>
  <si>
    <t>-292274809</t>
  </si>
  <si>
    <t>https://podminky.urs.cz/item/CS_URS_2023_02/569231111</t>
  </si>
  <si>
    <t>"přístupová cesta ze ŠD, dle POV"</t>
  </si>
  <si>
    <t>228,00</t>
  </si>
  <si>
    <t>Úpravy povrchů, podlahy a osazování výplní</t>
  </si>
  <si>
    <t>28</t>
  </si>
  <si>
    <t>628611102</t>
  </si>
  <si>
    <t>Nátěr mostních betonových konstrukcí epoxidový 2x ochranný nepružný S2 (OS-B)</t>
  </si>
  <si>
    <t>-1036162071</t>
  </si>
  <si>
    <t>https://podminky.urs.cz/item/CS_URS_2023_02/628611102</t>
  </si>
  <si>
    <t>"dle přílohy 2.7.1"</t>
  </si>
  <si>
    <t>"sanace povrchu bet. kcí - sanace E - ochranný nátěr bet. konstrukce"</t>
  </si>
  <si>
    <t xml:space="preserve">"OP1"    32,30</t>
  </si>
  <si>
    <t xml:space="preserve">"OP2"    36,80</t>
  </si>
  <si>
    <t xml:space="preserve">"křídla OP2"     61,40</t>
  </si>
  <si>
    <t xml:space="preserve">"návodní zeď u OP1"    62,80</t>
  </si>
  <si>
    <t xml:space="preserve">"NK, římsa"       287,00</t>
  </si>
  <si>
    <t>29</t>
  </si>
  <si>
    <t>628613611</t>
  </si>
  <si>
    <t>Žárové zinkování ponorem dílů ocelových konstrukcí mostů hmotnosti dílců do 100 kg</t>
  </si>
  <si>
    <t>937382195</t>
  </si>
  <si>
    <t>https://podminky.urs.cz/item/CS_URS_2023_02/628613611</t>
  </si>
  <si>
    <t>84+366+806</t>
  </si>
  <si>
    <t>Ostatní konstrukce a práce, bourání</t>
  </si>
  <si>
    <t>30</t>
  </si>
  <si>
    <t>911121211</t>
  </si>
  <si>
    <t>Oprava ocelového zábradlí svařovaného nebo šroubovaného výroba</t>
  </si>
  <si>
    <t>-2074453130</t>
  </si>
  <si>
    <t>https://podminky.urs.cz/item/CS_URS_2023_02/911121211</t>
  </si>
  <si>
    <t>Poznámka k položce:_x000d_
Výroba zábradlí</t>
  </si>
  <si>
    <t>"pravá strana"4,61+6,6+7,0+7,0+2,15</t>
  </si>
  <si>
    <t>"levá strana"1,61+6,6+7,0+7,0+6,42</t>
  </si>
  <si>
    <t>31</t>
  </si>
  <si>
    <t>911121311</t>
  </si>
  <si>
    <t>Oprava ocelového zábradlí svařovaného nebo šroubovaného montáž</t>
  </si>
  <si>
    <t>-1069440189</t>
  </si>
  <si>
    <t>https://podminky.urs.cz/item/CS_URS_2023_02/911121311</t>
  </si>
  <si>
    <t>Poznámka k položce:_x000d_
montáž zábradlí</t>
  </si>
  <si>
    <t>32</t>
  </si>
  <si>
    <t>13010430</t>
  </si>
  <si>
    <t>úhelník ocelový rovnostranný jakost S235JR (11 375) 70x70x7mm</t>
  </si>
  <si>
    <t>-75353329</t>
  </si>
  <si>
    <t>Poznámka k položce:_x000d_
Sloupky zábradlí 70/70/6</t>
  </si>
  <si>
    <t>"pravá strana + prořez 5%"(4+5+5+5+2)*1,1*7,377*1,05/1000</t>
  </si>
  <si>
    <t>"levá strana + prořez 5%"(2+5+5+5+5)*1,1*7,377*1,05/1000</t>
  </si>
  <si>
    <t>33</t>
  </si>
  <si>
    <t>13011066</t>
  </si>
  <si>
    <t>úhelník ocelový rovnostranný jakost S235JR (11 375) 60x60x5mm</t>
  </si>
  <si>
    <t>384458817</t>
  </si>
  <si>
    <t>Poznámka k položce:_x000d_
L profil 60/60/5</t>
  </si>
  <si>
    <t>"Madla pravá strana + prořez 5%"(4,61+6,6+7,0+7,0+2,150)*3*4,568*1,05/1000</t>
  </si>
  <si>
    <t>"Madla levá strana + prořez 5%"(1,61+6,6+7,0+7,0+6,42)*3*4,568*1,05/1000</t>
  </si>
  <si>
    <t>34</t>
  </si>
  <si>
    <t>31111020</t>
  </si>
  <si>
    <t>matice nerezová šestihranná M16</t>
  </si>
  <si>
    <t>100 kus</t>
  </si>
  <si>
    <t>-1858018563</t>
  </si>
  <si>
    <t>Poznámka k položce:_x000d_
nerezová matice</t>
  </si>
  <si>
    <t>"Pravá strana"(4+5+5+5+2)*3*2/100</t>
  </si>
  <si>
    <t>"levá strana"(2+5+5+5+5)*3*2/100</t>
  </si>
  <si>
    <t>35</t>
  </si>
  <si>
    <t>31120008</t>
  </si>
  <si>
    <t>podložka DIN 125-A ZB D 16mm</t>
  </si>
  <si>
    <t>1120250870</t>
  </si>
  <si>
    <t>"Pravá strana"(4+5+5+5+2)*3/100</t>
  </si>
  <si>
    <t>"levá strana"(2+5+5+5+5)*3/100</t>
  </si>
  <si>
    <t>36</t>
  </si>
  <si>
    <t>31120008_R</t>
  </si>
  <si>
    <t>plastová krytka na matici M 16</t>
  </si>
  <si>
    <t>-1921634990</t>
  </si>
  <si>
    <t>"Pravá strana"(4+5+5+5+2)*3</t>
  </si>
  <si>
    <t>"levá strana"(2+5+5+5+5)*3</t>
  </si>
  <si>
    <t>37</t>
  </si>
  <si>
    <t>919726124</t>
  </si>
  <si>
    <t>Geotextilie netkaná pro ochranu, separaci nebo filtraci měrná hmotnost přes 500 do 800 g/m2</t>
  </si>
  <si>
    <t>-246682422</t>
  </si>
  <si>
    <t>https://podminky.urs.cz/item/CS_URS_2023_02/919726124</t>
  </si>
  <si>
    <t>"dle POV"</t>
  </si>
  <si>
    <t xml:space="preserve">"podkl. vstrva z geotextilie pro příjezdovou cestu"    228,00</t>
  </si>
  <si>
    <t xml:space="preserve">"podkl. vrstva z geotextilie ZS pod panely"  250,00</t>
  </si>
  <si>
    <t>38</t>
  </si>
  <si>
    <t>985121101</t>
  </si>
  <si>
    <t>Tryskání degradovaného betonu stěn, rubu kleneb a podlah křemičitým pískem sušeným</t>
  </si>
  <si>
    <t>-1165913505</t>
  </si>
  <si>
    <t>https://podminky.urs.cz/item/CS_URS_2023_02/985121101</t>
  </si>
  <si>
    <t>Poznámka k položce:_x000d_
Otryskání zbytků původní izolace</t>
  </si>
  <si>
    <t>"horní povrch NK" (2,34+0,54+0,1)*20,9*2</t>
  </si>
  <si>
    <t>39</t>
  </si>
  <si>
    <t>R931941131</t>
  </si>
  <si>
    <t>D+M dilatační mostní závěr kobercový - posun do 100mm</t>
  </si>
  <si>
    <t>-2073180402</t>
  </si>
  <si>
    <t xml:space="preserve">Poznámka k položce:_x000d_
- výrobní dokumentace (vč. technologického předpisu)_x000d_
- dodání kompletního dil. zařízení vč. všech přepravních a montážních úprav a zařízení_x000d_
- řezání a sváření na staveništi a eventuelní nutnou opravu nátěrů po těchto úkonech_x000d_
- bednění a dodatečné zabetonování dilatačního zařízení_x000d_
- pro kovové součásti je nutné užít ustanovení pro TMCH.94_x000d_
- dodání spojovacího, kotevního a těsnícího materiálu_x000d_
- úprava a příprava prostoru, včetně kotevních prvků, jejich ošetření a očištění_x000d_
- zřízení kompletního mostního závěru podle příslušného technolog. předpisu, včetně předepsaného nastavení_x000d_
- zřízení mostního závěru po etapách, včetně pracovních spar a spojů_x000d_
- úprava  most. závěru  ve styku  s ostatními konstrukcemi  a zařízeními (u obrubníků a podél vozovek, na chodnících, na římsách, napojení izolací a pod.)_x000d_
- ochrana mostního závěru proti bludným proudům a vývody pro jejich měření_x000d_
- ochrana mostního závěru do doby provedení definitivního stavu, veškeré provizorní úpravy a opatření_x000d_
- konečné  úpravy most. závěru jako  povrchové  povlaky, zálivky, které  nejsou součástí jiných konstrukcí, vyčištění, osaz. krytek šroubů, tmelení, těsnění, výplň spar a pod._x000d_
- úprava, očištění a ošetření prostoru kolem mostního závěru_x000d_
- opatření mostního závěru znakem výrobce a typovým číslem_x000d_
- provedení odborné prohlídky, je-li požadována</t>
  </si>
  <si>
    <t>"dle příl. 2.5.3"</t>
  </si>
  <si>
    <t xml:space="preserve">"kobercový MZ +-30mm s krycími plechy" </t>
  </si>
  <si>
    <t>6,075+6,075</t>
  </si>
  <si>
    <t>40</t>
  </si>
  <si>
    <t>931994132</t>
  </si>
  <si>
    <t>Těsnění spáry betonové konstrukce pásy, profily, tmely tmelem silikonovým spáry dilatační do 4,0 cm2</t>
  </si>
  <si>
    <t>-74641173</t>
  </si>
  <si>
    <t>https://podminky.urs.cz/item/CS_URS_2023_02/931994132</t>
  </si>
  <si>
    <t>"dilatační spáry na římsách"</t>
  </si>
  <si>
    <t xml:space="preserve">"měřeno digitálně"     1,90*13*2</t>
  </si>
  <si>
    <t>41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</si>
  <si>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</si>
  <si>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</si>
  <si>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-326638146</t>
  </si>
  <si>
    <t>https://podminky.urs.cz/item/CS_URS_2023_02/935111111</t>
  </si>
  <si>
    <t xml:space="preserve">"odvodnění z příkop. tvarovek š. 500mm"  3,60</t>
  </si>
  <si>
    <t>42</t>
  </si>
  <si>
    <t>59227029</t>
  </si>
  <si>
    <t>žlabovka příkopová betonová 500x680x60mm</t>
  </si>
  <si>
    <t>-1261310317</t>
  </si>
  <si>
    <t>43</t>
  </si>
  <si>
    <t>R936501</t>
  </si>
  <si>
    <t>Drobné doplňkové konstrukce nerez</t>
  </si>
  <si>
    <t>131762009</t>
  </si>
  <si>
    <t xml:space="preserve">Poznámka k položce:_x000d_
položka zahrnuje:_x000d_
- dílenská dokumentace, včetně technologického předpisu spojování_x000d_
- dodání  materiálu  v požadované kvalitě a výroba konstrukce i dílenská (včetně  pomůcek,  přípravků a prostředků pro výrobu) bez ohledu na náročnost a její hmotnost, dílenská montáž_x000d_
- dodání spojovacího materiálu_x000d_
- zřízení  montážních  a  dilatačních  spojů,  spar, včetně potřebných úprav, vložek, opracování, očištění a ošetření_x000d_
- podpěr. konstr. a lešení všech druhů pro montáž konstrukcí i doplňkových, včetně požadovaných otvorů, ochranných a bezpečnostních opatření a základů pro tyto konstrukce a lešení_x000d_
- jakákoliv doprava a manipulace dílců  a  montážních  sestav,  včetně  dopravy konstrukce z výrobny na stavbu_x000d_
- montáž konstrukce na staveništi, včetně montážních prostředků a pomůcek a zednických výpomocí_x000d_
- výplň, těsnění a tmelení spar a spojů_x000d_
- čištění konstrukce a odstranění všech vrubů (vrypy, otlačeniny a pod.)_x000d_
- všechny druhy ocelového kotvení_x000d_
- dílenskou přejímku a montážní prohlídku, včetně požadovaných dokladů_x000d_
- zřízení kotevních otvorů nebo jam, nejsou-li částí jiné konstrukce, jejich úpravy, očištění a ošetření_x000d_
- osazení kotvení nebo přímo částí konstrukce do podpůrné konstrukce nebo do zeminy_x000d_
- výplň kotevních otvorů  (příp.  podlití  patních  desek)  maltou,  betonem  nebo  jinou speciální hmotou, vyplnění jam zeminou_x000d_
- předepsanou protikorozní ochranu a nátěry konstrukcí_x000d_
- osazení měřících zařízení a úpravy pro ně_x000d_
- ochranná opatření před účinky bludných proudů</t>
  </si>
  <si>
    <t>"dle přílohy 2.5.4"</t>
  </si>
  <si>
    <t xml:space="preserve">"mostní nerez odvodnění"      2290,38</t>
  </si>
  <si>
    <t xml:space="preserve">"roura výustka DN 200 - 2ks"  30,00</t>
  </si>
  <si>
    <t>44</t>
  </si>
  <si>
    <t>941111121</t>
  </si>
  <si>
    <t>Lešení řadové trubkové lehké pracovní s podlahami s provozním zatížením tř. 3 do 200 kg/m2 šířky tř. W09 od 0,9 do 1,2 m, výšky výšky do 10 m montáž</t>
  </si>
  <si>
    <t>-1639587171</t>
  </si>
  <si>
    <t>https://podminky.urs.cz/item/CS_URS_2023_02/941111121</t>
  </si>
  <si>
    <t xml:space="preserve">"pomocné lešení"  190,00</t>
  </si>
  <si>
    <t>45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</si>
  <si>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</si>
  <si>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</si>
  <si>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1629143671</t>
  </si>
  <si>
    <t>https://podminky.urs.cz/item/CS_URS_2023_02/941111221</t>
  </si>
  <si>
    <t xml:space="preserve">"předpokládaná doba využití lešení - 30 dní"  30*190,00 </t>
  </si>
  <si>
    <t>46</t>
  </si>
  <si>
    <t>941111821</t>
  </si>
  <si>
    <t>Lešení řadové trubkové lehké pracovní s podlahami s provozním zatížením tř. 3 do 200 kg/m2 šířky tř. W09 od 0,9 do 1,2 m, výšky výšky do 10 m demontáž</t>
  </si>
  <si>
    <t>-1804251686</t>
  </si>
  <si>
    <t>https://podminky.urs.cz/item/CS_URS_2023_02/941111821</t>
  </si>
  <si>
    <t xml:space="preserve">"dle pol. montáže"   190,00</t>
  </si>
  <si>
    <t>47</t>
  </si>
  <si>
    <t>944611111</t>
  </si>
  <si>
    <t>Plachta ochranná zavěšená na konstrukci lešení z textilie z umělých vláken montáž</t>
  </si>
  <si>
    <t>1581187051</t>
  </si>
  <si>
    <t>https://podminky.urs.cz/item/CS_URS_2023_02/944611111</t>
  </si>
  <si>
    <t xml:space="preserve">"ochraná plachta proti nečistotám při stavbě"  190,00</t>
  </si>
  <si>
    <t>48</t>
  </si>
  <si>
    <t>944611211</t>
  </si>
  <si>
    <t>Plachta ochranná zavěšená na konstrukci lešení z textilie z umělých vláken příplatek k ceně za každý den použití</t>
  </si>
  <si>
    <t>-112351647</t>
  </si>
  <si>
    <t>https://podminky.urs.cz/item/CS_URS_2023_02/944611211</t>
  </si>
  <si>
    <t xml:space="preserve">"předpokládaná doba využití plachty- 40 dní"  40*190,00 </t>
  </si>
  <si>
    <t>49</t>
  </si>
  <si>
    <t>944611811</t>
  </si>
  <si>
    <t>Plachta ochranná zavěšená na konstrukci lešení z textilie z umělých vláken demontáž</t>
  </si>
  <si>
    <t>-563146668</t>
  </si>
  <si>
    <t>https://podminky.urs.cz/item/CS_URS_2023_02/944611811</t>
  </si>
  <si>
    <t>50</t>
  </si>
  <si>
    <t>961041211</t>
  </si>
  <si>
    <t>Bourání mostních konstrukcí základů z prostého betonu</t>
  </si>
  <si>
    <t>-438206375</t>
  </si>
  <si>
    <t>https://podminky.urs.cz/item/CS_URS_2023_02/961041211</t>
  </si>
  <si>
    <t>"vybourání kalichů zábradlí v říms. konzolách"</t>
  </si>
  <si>
    <t xml:space="preserve">"měřeno digitálně"   66*0,0009842</t>
  </si>
  <si>
    <t>51</t>
  </si>
  <si>
    <t>962041211</t>
  </si>
  <si>
    <t>Bourání mostních konstrukcí zdiva a pilířů z prostého betonu</t>
  </si>
  <si>
    <t>-1906805256</t>
  </si>
  <si>
    <t>https://podminky.urs.cz/item/CS_URS_2023_02/962041211</t>
  </si>
  <si>
    <t xml:space="preserve">"odbourání ÚP"  1,00</t>
  </si>
  <si>
    <t xml:space="preserve">"odbourání části původní opěry"  0,60</t>
  </si>
  <si>
    <t>52</t>
  </si>
  <si>
    <t>966075141</t>
  </si>
  <si>
    <t>Odstranění různých konstrukcí na mostech kovového zábradlí vcelku</t>
  </si>
  <si>
    <t>1719803127</t>
  </si>
  <si>
    <t>https://podminky.urs.cz/item/CS_URS_2023_02/966075141</t>
  </si>
  <si>
    <t>"demontáž zábradlí" 28,79+27,48</t>
  </si>
  <si>
    <t>53</t>
  </si>
  <si>
    <t>962052210</t>
  </si>
  <si>
    <t>Bourání zdiva železobetonového nadzákladového, objemu do 1 m3</t>
  </si>
  <si>
    <t>228410392</t>
  </si>
  <si>
    <t>https://podminky.urs.cz/item/CS_URS_2023_02/962052210</t>
  </si>
  <si>
    <t xml:space="preserve">"odstranění stávajícího mostního závěru"   0,15</t>
  </si>
  <si>
    <t>54</t>
  </si>
  <si>
    <t>R966008211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</si>
  <si>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</si>
  <si>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-931353400</t>
  </si>
  <si>
    <t>https://podminky.urs.cz/item/CS_URS_2023_02/R966008211</t>
  </si>
  <si>
    <t xml:space="preserve">"dle výpočtů a tabulek kubatur proejktanta" </t>
  </si>
  <si>
    <t>"bourání betonového žlabu pro inženýrské sítě" 2*40,00</t>
  </si>
  <si>
    <t>55</t>
  </si>
  <si>
    <t>R967864</t>
  </si>
  <si>
    <t>Vybourání mostních ložisek z oceli</t>
  </si>
  <si>
    <t>-936857958</t>
  </si>
  <si>
    <t>Poznámka k položce:_x000d_
- položka zahrnuje veškerou manipulaci s vybouranou sutí a hmotami včetně uložení na skládku a poplatku za skládku._x000d_
- položka zahrnuje veškeré další práce plynoucí z technologického předpisu a z platných předpisů</t>
  </si>
  <si>
    <t xml:space="preserve">"vybourání starých ložisek"  8</t>
  </si>
  <si>
    <t>56</t>
  </si>
  <si>
    <t>R967865</t>
  </si>
  <si>
    <t>Demontáž odvodnění mostu z trub kovových</t>
  </si>
  <si>
    <t>ks</t>
  </si>
  <si>
    <t>-543419177</t>
  </si>
  <si>
    <t>Poznámka k položce:_x000d_
- položka zahrnuje veškerou manipulaci s vybouranou sutí a hmotami včetně uložení na skládku_x000d_
- položka zahrnuje veškeré další práce plynoucí z technologického předpisu a z platných předpisů_x000d_
- položka nezahrnuje poplatek za skládku</t>
  </si>
  <si>
    <t>"dle TZ, výkresu starého stavu"</t>
  </si>
  <si>
    <t xml:space="preserve">"demont. stávájícího odvodnění"  1</t>
  </si>
  <si>
    <t>57</t>
  </si>
  <si>
    <t>967042714</t>
  </si>
  <si>
    <t>Odsekání zdiva z kamene nebo betonu plošné, tl. do 300 mm</t>
  </si>
  <si>
    <t>-863687620</t>
  </si>
  <si>
    <t>https://podminky.urs.cz/item/CS_URS_2023_02/967042714</t>
  </si>
  <si>
    <t>"dle příl. 2.4.1"</t>
  </si>
  <si>
    <t>"odsekání krycí vrstvy starých ÚP" 2*7,10</t>
  </si>
  <si>
    <t>58</t>
  </si>
  <si>
    <t>R977141120</t>
  </si>
  <si>
    <t>Dodatečné kotvení vlepením betonářské výztuže, svorníku nebo kotev do vrtu průměru 20mm hloubky do 300 mm s vyplněním epoxidovým tmelem nebo chemickou kotvou</t>
  </si>
  <si>
    <t>1035188897</t>
  </si>
  <si>
    <t>"kotvení bločků do st. kce"</t>
  </si>
  <si>
    <t xml:space="preserve">"kotevní trny pr. 16mm dl. 400mm do vrtu pr. 20mm dl. 200mm"    18,00*8</t>
  </si>
  <si>
    <t>59</t>
  </si>
  <si>
    <t>985121122</t>
  </si>
  <si>
    <t>Tryskání degradovaného betonu stěn, rubu kleneb a podlah vodou pod tlakem přes 300 do 1 250 barů</t>
  </si>
  <si>
    <t>-233522610</t>
  </si>
  <si>
    <t>https://podminky.urs.cz/item/CS_URS_2023_02/985121122</t>
  </si>
  <si>
    <t>"dle přílohy 2.7"</t>
  </si>
  <si>
    <t>"Sanace - odstranění znehodnoceného betonu otryskáním vodou s abrazivem"</t>
  </si>
  <si>
    <t xml:space="preserve">"NK, římsa"   287,00</t>
  </si>
  <si>
    <t xml:space="preserve">"NK, římsa - SVI"   140,50</t>
  </si>
  <si>
    <t xml:space="preserve">"OP1"     32,30</t>
  </si>
  <si>
    <t xml:space="preserve">"OP2"     36,80</t>
  </si>
  <si>
    <t xml:space="preserve">"křídla OP2"  61,40 </t>
  </si>
  <si>
    <t xml:space="preserve">"návodní zeď"   62,80</t>
  </si>
  <si>
    <t xml:space="preserve">"rub OP - SVI"   11,50</t>
  </si>
  <si>
    <t>60</t>
  </si>
  <si>
    <t>985131221</t>
  </si>
  <si>
    <t>Očištění ploch stěn, rubu kleneb a podlah tryskání pískem nesušeným (torbo)</t>
  </si>
  <si>
    <t>-1211732803</t>
  </si>
  <si>
    <t>https://podminky.urs.cz/item/CS_URS_2023_02/985131221</t>
  </si>
  <si>
    <t>"sanace zděných kcí - očištění od vegetace tryskáním abrazivem"</t>
  </si>
  <si>
    <t xml:space="preserve">"sanace zděných kcí - křídla OP1"   13,50</t>
  </si>
  <si>
    <t>61</t>
  </si>
  <si>
    <t>985142212</t>
  </si>
  <si>
    <t>Vysekání spojovací hmoty ze spár zdiva včetně vyčištění hloubky spáry přes 40 mm délky spáry na 1 m2 upravované plochy přes 6 do 12 m</t>
  </si>
  <si>
    <t>1977617236</t>
  </si>
  <si>
    <t>https://podminky.urs.cz/item/CS_URS_2023_02/985142212</t>
  </si>
  <si>
    <t>"sanace zděných kcí - očištění a odstanění zenhodnocené malty, vysekání a čištění spár"</t>
  </si>
  <si>
    <t>62</t>
  </si>
  <si>
    <t>985131111</t>
  </si>
  <si>
    <t>Očištění ploch stěn, rubu kleneb a podlah tlakovou vodou</t>
  </si>
  <si>
    <t>-2062608832</t>
  </si>
  <si>
    <t>https://podminky.urs.cz/item/CS_URS_2023_02/985131111</t>
  </si>
  <si>
    <t>"sanace zděných kcí - očištění tlak. vodou"</t>
  </si>
  <si>
    <t>63</t>
  </si>
  <si>
    <t>985232112</t>
  </si>
  <si>
    <t>Hloubkové spárování zdiva hloubky přes 40 do 80 mm aktivovanou maltou délky spáry na 1 m2 upravované plochy přes 6 do 12 m</t>
  </si>
  <si>
    <t>-1236169089</t>
  </si>
  <si>
    <t>https://podminky.urs.cz/item/CS_URS_2023_02/985232112</t>
  </si>
  <si>
    <t>"sanace zděných kcí - přespárování"</t>
  </si>
  <si>
    <t>64</t>
  </si>
  <si>
    <t>985131411</t>
  </si>
  <si>
    <t>Očištění ploch stěn, rubu kleneb a podlah vysušení stlačeným vzduchem</t>
  </si>
  <si>
    <t>-1024212833</t>
  </si>
  <si>
    <t>https://podminky.urs.cz/item/CS_URS_2023_02/985131411</t>
  </si>
  <si>
    <t>"sanace zděných kcí - vyfoukání spar vzduchem"</t>
  </si>
  <si>
    <t>65</t>
  </si>
  <si>
    <t>985311112</t>
  </si>
  <si>
    <t>Reprofilace betonu sanačními maltami na cementové bázi ručně stěn, tloušťky přes 10 do 20 mm</t>
  </si>
  <si>
    <t>890166096</t>
  </si>
  <si>
    <t>https://podminky.urs.cz/item/CS_URS_2023_02/985311112</t>
  </si>
  <si>
    <t>"sanace A - povrchová reprofilace tl. do 20mm"</t>
  </si>
  <si>
    <t xml:space="preserve">"NK, římsa"   287,00*0,20</t>
  </si>
  <si>
    <t xml:space="preserve">"NK, římsa - SVI"   140,50*0,10</t>
  </si>
  <si>
    <t xml:space="preserve">"OP1"     32,30*0,10</t>
  </si>
  <si>
    <t xml:space="preserve">"OP2"     36,80*0,10</t>
  </si>
  <si>
    <t xml:space="preserve">"křídla OP2"  61,40*0,10</t>
  </si>
  <si>
    <t xml:space="preserve">"návodní zeď"   62,80*0,40</t>
  </si>
  <si>
    <t xml:space="preserve">"rub OP - SVI"   11,50*0,50</t>
  </si>
  <si>
    <t>66</t>
  </si>
  <si>
    <t>985311115</t>
  </si>
  <si>
    <t>Reprofilace betonu sanačními maltami na cementové bázi ručně stěn, tloušťky přes 40 do 50 mm</t>
  </si>
  <si>
    <t>1660794719</t>
  </si>
  <si>
    <t>https://podminky.urs.cz/item/CS_URS_2023_02/985311115</t>
  </si>
  <si>
    <t>"sanace B - hloubková reprofilace tl. do 50mm"</t>
  </si>
  <si>
    <t xml:space="preserve">"NK, římsa"   287,00*0,03</t>
  </si>
  <si>
    <t xml:space="preserve">"NK, římsa - SVI"   140,50*0,05</t>
  </si>
  <si>
    <t xml:space="preserve">"OP1"     32,30*0,05</t>
  </si>
  <si>
    <t xml:space="preserve">"OP2"     36,80*0,05</t>
  </si>
  <si>
    <t xml:space="preserve">"křídla OP2"  61,40*0,01</t>
  </si>
  <si>
    <t xml:space="preserve">"návodní zeď"   62,80*0,05</t>
  </si>
  <si>
    <t>67</t>
  </si>
  <si>
    <t>985312114</t>
  </si>
  <si>
    <t>Stěrka k vyrovnání ploch reprofilovaného betonu stěn, tloušťky do 5 mm</t>
  </si>
  <si>
    <t>399057156</t>
  </si>
  <si>
    <t>https://podminky.urs.cz/item/CS_URS_2023_02/985312114</t>
  </si>
  <si>
    <t>"sanace C - sjednocující celoplošná stěrka tl. 5mm"</t>
  </si>
  <si>
    <t xml:space="preserve">"křídla OP2"  61,40</t>
  </si>
  <si>
    <t>68</t>
  </si>
  <si>
    <t>985323112</t>
  </si>
  <si>
    <t>Spojovací můstek reprofilovaného betonu na cementové bázi, tloušťky 2 mm</t>
  </si>
  <si>
    <t>-1173865546</t>
  </si>
  <si>
    <t>https://podminky.urs.cz/item/CS_URS_2023_02/985323112</t>
  </si>
  <si>
    <t>"sanace C - celoplošná aplikace spojovacího můstku"</t>
  </si>
  <si>
    <t>69</t>
  </si>
  <si>
    <t>985422323</t>
  </si>
  <si>
    <t>Injektáž trhlin v betonových nebo železobetonových konstrukcích nízkotlaká do 0,6 MP s injektážními jehlami vloženými do vrtů včetně jejich vyvrtání aktivovanou cementovou maltou šířka trhlin přes 2 do 5 mm tloušťka konstrukce přes 200 do 300 mm</t>
  </si>
  <si>
    <t>1225590936</t>
  </si>
  <si>
    <t>https://podminky.urs.cz/item/CS_URS_2023_02/985422323</t>
  </si>
  <si>
    <t>"dle přílohy 2.8, dle výkazu sanačních prací"</t>
  </si>
  <si>
    <t>"Sanace D - injektáž trhlin"</t>
  </si>
  <si>
    <t xml:space="preserve">"OP1"   5,50</t>
  </si>
  <si>
    <t xml:space="preserve">"OP2"  5,50</t>
  </si>
  <si>
    <t xml:space="preserve">"křídla OP1"   10,00</t>
  </si>
  <si>
    <t xml:space="preserve">"návodní zeď"   15,00</t>
  </si>
  <si>
    <t>997</t>
  </si>
  <si>
    <t>Přesun sutě</t>
  </si>
  <si>
    <t>70</t>
  </si>
  <si>
    <t>997013501</t>
  </si>
  <si>
    <t>Odvoz suti a vybouraných hmot na skládku nebo meziskládku se složením, na vzdálenost do 1 km</t>
  </si>
  <si>
    <t>1708241144</t>
  </si>
  <si>
    <t>https://podminky.urs.cz/item/CS_URS_2023_02/997013501</t>
  </si>
  <si>
    <t>71</t>
  </si>
  <si>
    <t>997013509</t>
  </si>
  <si>
    <t>Odvoz suti a vybouraných hmot na skládku nebo meziskládku se složením, na vzdálenost Příplatek k ceně za každý další i započatý 1 km přes 1 km</t>
  </si>
  <si>
    <t>365336916</t>
  </si>
  <si>
    <t>https://podminky.urs.cz/item/CS_URS_2023_02/997013509</t>
  </si>
  <si>
    <t>"odvoz na skládku do vzdálenosti 20km"</t>
  </si>
  <si>
    <t>19,00*217,702</t>
  </si>
  <si>
    <t>72</t>
  </si>
  <si>
    <t>997013601</t>
  </si>
  <si>
    <t>Poplatek za uložení stavebního odpadu na skládce (skládkovné) z prostého betonu zatříděného do Katalogu odpadů pod kódem 17 01 01</t>
  </si>
  <si>
    <t>-2139471936</t>
  </si>
  <si>
    <t>https://podminky.urs.cz/item/CS_URS_2023_02/997013601</t>
  </si>
  <si>
    <t xml:space="preserve">"dle pol. 967042714"    10,65</t>
  </si>
  <si>
    <t xml:space="preserve">"dle pol. 96204"   3,52</t>
  </si>
  <si>
    <t>"dle pol. 96104" 0,143</t>
  </si>
  <si>
    <t xml:space="preserve">"dle pol. R966008211"   2,00</t>
  </si>
  <si>
    <t>73</t>
  </si>
  <si>
    <t>997013602</t>
  </si>
  <si>
    <t>Poplatek za uložení stavebního odpadu na skládce (skládkovné) z armovaného betonu zatříděného do Katalogu odpadů pod kódem 17 01 01</t>
  </si>
  <si>
    <t>-16725602</t>
  </si>
  <si>
    <t>https://podminky.urs.cz/item/CS_URS_2023_02/997013602</t>
  </si>
  <si>
    <t xml:space="preserve">"dle pol. 96205"  0,36</t>
  </si>
  <si>
    <t>"dle pol. 113151" 88,75</t>
  </si>
  <si>
    <t>74</t>
  </si>
  <si>
    <t>997013631</t>
  </si>
  <si>
    <t>Poplatek za uložení stavebního odpadu na skládce (skládkovné) směsného stavebního a demoličního zatříděného do Katalogu odpadů pod kódem 17 09 04</t>
  </si>
  <si>
    <t>1405014033</t>
  </si>
  <si>
    <t>https://podminky.urs.cz/item/CS_URS_2023_02/997013631</t>
  </si>
  <si>
    <t xml:space="preserve">"dle pol. R967865"     0,030</t>
  </si>
  <si>
    <t xml:space="preserve">"dle pol. R967864"    2,56</t>
  </si>
  <si>
    <t xml:space="preserve">"dle pol. 1133111"  0,382 </t>
  </si>
  <si>
    <t>75</t>
  </si>
  <si>
    <t>997013814</t>
  </si>
  <si>
    <t>Poplatek za uložení stavebního odpadu na skládce (skládkovné) z izolačních materiálů zatříděného do Katalogu odpadů pod kódem 17 06 04</t>
  </si>
  <si>
    <t>1772272101</t>
  </si>
  <si>
    <t>https://podminky.urs.cz/item/CS_URS_2023_02/997013814</t>
  </si>
  <si>
    <t xml:space="preserve">"dle pol. 71131821"    0,774</t>
  </si>
  <si>
    <t>76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</si>
  <si>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</si>
  <si>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</si>
  <si>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1096728706</t>
  </si>
  <si>
    <t>https://podminky.urs.cz/item/CS_URS_2023_02/997013841</t>
  </si>
  <si>
    <t xml:space="preserve">"dle pol. 985121122"  44,261 </t>
  </si>
  <si>
    <t>998</t>
  </si>
  <si>
    <t>Přesun hmot</t>
  </si>
  <si>
    <t>77</t>
  </si>
  <si>
    <t>998241021</t>
  </si>
  <si>
    <t>Přesun hmot pro dráhy kolejové jakéhokoliv rozsahu dopravní vzdálenost do 5 000 m</t>
  </si>
  <si>
    <t>-278754825</t>
  </si>
  <si>
    <t>https://podminky.urs.cz/item/CS_URS_2023_02/998241021</t>
  </si>
  <si>
    <t>PSV</t>
  </si>
  <si>
    <t>Práce a dodávky PSV</t>
  </si>
  <si>
    <t>711</t>
  </si>
  <si>
    <t>Izolace proti vodě, vlhkosti a plynům</t>
  </si>
  <si>
    <t>78</t>
  </si>
  <si>
    <t>711112001</t>
  </si>
  <si>
    <t>Provedení izolace proti zemní vlhkosti natěradly a tmely za studena na ploše svislé S nátěrem penetračním</t>
  </si>
  <si>
    <t>-1927784831</t>
  </si>
  <si>
    <t>https://podminky.urs.cz/item/CS_URS_2023_02/711112001</t>
  </si>
  <si>
    <t xml:space="preserve">"ALP" </t>
  </si>
  <si>
    <t xml:space="preserve">"skladba S2"   0,8*6,45*2</t>
  </si>
  <si>
    <t>79</t>
  </si>
  <si>
    <t>11163150</t>
  </si>
  <si>
    <t>lak penetrační asfaltový</t>
  </si>
  <si>
    <t>-879832475</t>
  </si>
  <si>
    <t>10,32*0,00032 "Přepočtené koeficientem množství</t>
  </si>
  <si>
    <t>80</t>
  </si>
  <si>
    <t>711111002</t>
  </si>
  <si>
    <t>Provedení izolace proti zemní vlhkosti natěradly a tmely za studena na ploše vodorovné V nátěrem lakem asfaltovým</t>
  </si>
  <si>
    <t>-1816102469</t>
  </si>
  <si>
    <t>https://podminky.urs.cz/item/CS_URS_2023_02/711111002</t>
  </si>
  <si>
    <t>"nátěr proti zemní vlhkosti"</t>
  </si>
  <si>
    <t xml:space="preserve">"Skladba S1"   6,14*24+21,00</t>
  </si>
  <si>
    <t xml:space="preserve">"skladba S3"   1,00*6,45*2  </t>
  </si>
  <si>
    <t xml:space="preserve">"skladba S4"   14,00</t>
  </si>
  <si>
    <t>81</t>
  </si>
  <si>
    <t>11163152</t>
  </si>
  <si>
    <t>lak hydroizolační asfaltový</t>
  </si>
  <si>
    <t>-1117813274</t>
  </si>
  <si>
    <t>195,26*0,00035 "Přepočtené koeficientem množství</t>
  </si>
  <si>
    <t>82</t>
  </si>
  <si>
    <t>711131821</t>
  </si>
  <si>
    <t>Odstranění izolace proti zemní vlhkosti na ploše svislé S</t>
  </si>
  <si>
    <t>-2114396854</t>
  </si>
  <si>
    <t>https://podminky.urs.cz/item/CS_URS_2023_02/711131821</t>
  </si>
  <si>
    <t>"odstranění staré izolace"</t>
  </si>
  <si>
    <t xml:space="preserve">"měřeno digitálně"   (5,86*24 +21.0) + (0,8*6,45*2)</t>
  </si>
  <si>
    <t>83</t>
  </si>
  <si>
    <t>711141559</t>
  </si>
  <si>
    <t>Provedení izolace proti zemní vlhkosti pásy přitavením NAIP na ploše vodorovné V</t>
  </si>
  <si>
    <t>932625886</t>
  </si>
  <si>
    <t>https://podminky.urs.cz/item/CS_URS_2023_02/711141559</t>
  </si>
  <si>
    <t xml:space="preserve">"Skladba S3 - NAIP - spádová deska odvodnění za rubem" </t>
  </si>
  <si>
    <t>1,00*6,45*2</t>
  </si>
  <si>
    <t xml:space="preserve">"skladba S1 - NAIP - horní povrch NK, rub říms NK a závěrné zídky" </t>
  </si>
  <si>
    <t>(6,14*24+21,00)</t>
  </si>
  <si>
    <t>84</t>
  </si>
  <si>
    <t>711142559</t>
  </si>
  <si>
    <t>Provedení izolace proti zemní vlhkosti pásy přitavením NAIP na ploše svislé S</t>
  </si>
  <si>
    <t>-1714331585</t>
  </si>
  <si>
    <t>https://podminky.urs.cz/item/CS_URS_2023_02/711142559</t>
  </si>
  <si>
    <t>"skladba S2"</t>
  </si>
  <si>
    <t>0,8*6,45*2</t>
  </si>
  <si>
    <t>85</t>
  </si>
  <si>
    <t>62832001</t>
  </si>
  <si>
    <t>pás asfaltový natavitelný oxidovaný s vložkou ze skleněné rohože typu V60 s jemnozrnným minerálním posypem tl 3,5mm</t>
  </si>
  <si>
    <t>51320561</t>
  </si>
  <si>
    <t>191,58*1,1 "Přepočtené koeficientem množství</t>
  </si>
  <si>
    <t>86</t>
  </si>
  <si>
    <t>711381022</t>
  </si>
  <si>
    <t>Provedení izolace mostovek pryskyřicemi na železničních mostech plastbetonem tl. 10 mm</t>
  </si>
  <si>
    <t>1412106318</t>
  </si>
  <si>
    <t>https://podminky.urs.cz/item/CS_URS_2023_02/711381022</t>
  </si>
  <si>
    <t>"Horní plocha NK bez říms, tloušťka 20 mm"</t>
  </si>
  <si>
    <t>2,34*20,9*2*2</t>
  </si>
  <si>
    <t>87</t>
  </si>
  <si>
    <t>711491272</t>
  </si>
  <si>
    <t>Provedení doplňků izolace proti vodě textilií na ploše svislé S vrstva ochranná</t>
  </si>
  <si>
    <t>-358091185</t>
  </si>
  <si>
    <t>https://podminky.urs.cz/item/CS_URS_2023_02/711491272</t>
  </si>
  <si>
    <t>205,58*1,1 "Přepočtené koeficientem množství</t>
  </si>
  <si>
    <t>88</t>
  </si>
  <si>
    <t>69311083</t>
  </si>
  <si>
    <t>geotextilie netkaná separační, ochranná, filtrační, drenážní PP 600g/m2</t>
  </si>
  <si>
    <t>646212566</t>
  </si>
  <si>
    <t xml:space="preserve">"S4"   14,00</t>
  </si>
  <si>
    <t>89</t>
  </si>
  <si>
    <t>69311068</t>
  </si>
  <si>
    <t>geotextilie netkaná separační, ochranná, filtrační, drenážní PP 300g/m2</t>
  </si>
  <si>
    <t>-1844027441</t>
  </si>
  <si>
    <t xml:space="preserve">"S1"   6,14*24+21,00</t>
  </si>
  <si>
    <t xml:space="preserve">"S2"    0,8*6,45*2</t>
  </si>
  <si>
    <t>90</t>
  </si>
  <si>
    <t>69311085</t>
  </si>
  <si>
    <t>geotextilie netkaná separační, ochranná, filtrační, drenážní PP 800g/m2</t>
  </si>
  <si>
    <t>737034479</t>
  </si>
  <si>
    <t xml:space="preserve">"S3"   1,00*6,45*2</t>
  </si>
  <si>
    <t>91</t>
  </si>
  <si>
    <t>998711101</t>
  </si>
  <si>
    <t>Přesun hmot pro izolace proti vodě, vlhkosti a plynům stanovený z hmotnosti přesunovaného materiálu vodorovná dopravní vzdálenost do 50 m v objektech výšky do 6 m</t>
  </si>
  <si>
    <t>260105487</t>
  </si>
  <si>
    <t>https://podminky.urs.cz/item/CS_URS_2023_02/998711101</t>
  </si>
  <si>
    <t>"Natavovaná izolace"1,319</t>
  </si>
  <si>
    <t>"pryskyřice"0,178</t>
  </si>
  <si>
    <t>92</t>
  </si>
  <si>
    <t>R711481213</t>
  </si>
  <si>
    <t>Separační vrstva k oddělení izolačních vrstev z polyetylénové fólie</t>
  </si>
  <si>
    <t>CS ÚRS 2020 02</t>
  </si>
  <si>
    <t>73210914</t>
  </si>
  <si>
    <t xml:space="preserve">"skladba S1 - separační foile 0,2mm - horní povrch NK, rub říms NK a závěrné zídky" </t>
  </si>
  <si>
    <t xml:space="preserve">"měřeno digitálně"  6,14*24+21,00</t>
  </si>
  <si>
    <t>93</t>
  </si>
  <si>
    <t>R711491177</t>
  </si>
  <si>
    <t xml:space="preserve">Provedení izolace proti povrchové a podpovrchové tlakové vodě ostatní připevnění izolace nerezovou lištou. </t>
  </si>
  <si>
    <t>-1033838930</t>
  </si>
  <si>
    <t xml:space="preserve">"připevnění izolace nerez páskem na římsách"    56,30</t>
  </si>
  <si>
    <t>94</t>
  </si>
  <si>
    <t>R7317998141</t>
  </si>
  <si>
    <t>Izolace ochranná z extrudovaného polystyrenu jakékoliv výšky, tloušťky přes 30 do 50 mm</t>
  </si>
  <si>
    <t>-417058699</t>
  </si>
  <si>
    <t xml:space="preserve">"Skladba S2 - Extrudovaný polystyrén tl. 50 mm na rubu opěr" </t>
  </si>
  <si>
    <t xml:space="preserve">"měřeno digitálně"  2*6,45*0,80</t>
  </si>
  <si>
    <t>789</t>
  </si>
  <si>
    <t>Povrchové úpravy ocelových konstrukcí a technologických zařízení</t>
  </si>
  <si>
    <t>95</t>
  </si>
  <si>
    <t>789212122-R</t>
  </si>
  <si>
    <t>PProvedení úpravy povrchu mořením v kyselině</t>
  </si>
  <si>
    <t>CS ÚRS 2023 01</t>
  </si>
  <si>
    <t>1275652722</t>
  </si>
  <si>
    <t>https://podminky.urs.cz/item/CS_URS_2023_01/789212122-R</t>
  </si>
  <si>
    <t>96</t>
  </si>
  <si>
    <t>789212123</t>
  </si>
  <si>
    <t>Provedení otryskání povrchů zařízení suché abrazivní tryskání, s povrchem členitým stupeň zarezavění B, stupeň přípravy Sa 2</t>
  </si>
  <si>
    <t>1810063255</t>
  </si>
  <si>
    <t>https://podminky.urs.cz/item/CS_URS_2023_01/789212123</t>
  </si>
  <si>
    <t>"pravá strana madla"(4,61+6,6+7,0+7,0+2,15)*3*0,233</t>
  </si>
  <si>
    <t>"pravá strana sloupky"(4+5+5+5+2)*1,1*0,272</t>
  </si>
  <si>
    <t>"pravá strana patní desky"(4+5+5+5+2)*0,2*0,78</t>
  </si>
  <si>
    <t>"levá strana madla"(1,61+6,6+7,0+7,0+6,42)*3*0,233</t>
  </si>
  <si>
    <t>"levá strana sloupky"(2+5+5+5+5)*1,1*0,272</t>
  </si>
  <si>
    <t>"levá strana patní desky"(2+5+5+5+5)*0,2*0,78</t>
  </si>
  <si>
    <t>97</t>
  </si>
  <si>
    <t>789325211</t>
  </si>
  <si>
    <t>Nátěr ocelových konstrukcí třídy I dvousložkový epoxidový základní, tloušťky do 80 μm</t>
  </si>
  <si>
    <t>-709032105</t>
  </si>
  <si>
    <t>https://podminky.urs.cz/item/CS_URS_2023_02/789325211</t>
  </si>
  <si>
    <t>Poznámka k položce:_x000d_
Nátěr zábradlí</t>
  </si>
  <si>
    <t>98</t>
  </si>
  <si>
    <t>789325216</t>
  </si>
  <si>
    <t>Nátěr ocelových konstrukcí třídy I dvousložkový epoxidový mezivrstva, tloušťky do 80 μm</t>
  </si>
  <si>
    <t>1545109230</t>
  </si>
  <si>
    <t>https://podminky.urs.cz/item/CS_URS_2023_02/789325216</t>
  </si>
  <si>
    <t>99</t>
  </si>
  <si>
    <t>789325221</t>
  </si>
  <si>
    <t>Nátěr ocelových konstrukcí třídy I dvousložkový epoxidový krycí (vrchní), tloušťky do 80 μm</t>
  </si>
  <si>
    <t>-20463482</t>
  </si>
  <si>
    <t>https://podminky.urs.cz/item/CS_URS_2023_02/789325221</t>
  </si>
  <si>
    <t>100</t>
  </si>
  <si>
    <t>24613582_R</t>
  </si>
  <si>
    <t xml:space="preserve">hmota nátěrová ONS 92, tl.200 </t>
  </si>
  <si>
    <t>97125560</t>
  </si>
  <si>
    <t>"spotřeba 0,35 kg/m2"58,71*0,35*3+23,48*0,35</t>
  </si>
  <si>
    <t>101</t>
  </si>
  <si>
    <t>42118101_R</t>
  </si>
  <si>
    <t>materiál tryskací TRYMAT</t>
  </si>
  <si>
    <t>-1248147252</t>
  </si>
  <si>
    <t>"spotřeba 15 kg/m2"58,71*0,015</t>
  </si>
  <si>
    <t>102</t>
  </si>
  <si>
    <t>789351240</t>
  </si>
  <si>
    <t>Zhotovení nátěrů pásových korozně namáhaných míst (svary, hrany, kouty, šroubové spoje, apod.) tloušťky 50 μm ocelových konstrukcí třídy II dvousložkových</t>
  </si>
  <si>
    <t>1260826971</t>
  </si>
  <si>
    <t>https://podminky.urs.cz/item/CS_URS_2023_02/789351240</t>
  </si>
  <si>
    <t>"pásový nátěr 40% plochy"58,71*0,4</t>
  </si>
  <si>
    <t>103</t>
  </si>
  <si>
    <t>998781101</t>
  </si>
  <si>
    <t>Přesun hmot pro obklady keramické stanovený z hmotnosti přesunovaného materiálu vodorovná dopravní vzdálenost do 50 m v objektech výšky do 6 m</t>
  </si>
  <si>
    <t>1649524423</t>
  </si>
  <si>
    <t>https://podminky.urs.cz/item/CS_URS_2023_02/998781101</t>
  </si>
  <si>
    <t>0,857</t>
  </si>
  <si>
    <t>SO 02 - Železniční svršek a spodek mostu v km 17,790</t>
  </si>
  <si>
    <t>Soupis:</t>
  </si>
  <si>
    <t>SO 02.1 - Železniční svršek</t>
  </si>
  <si>
    <t>70994234</t>
  </si>
  <si>
    <t>Správa železnic s.o.</t>
  </si>
  <si>
    <t>64610357</t>
  </si>
  <si>
    <t>Ing. Petr Přehnal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</si>
  <si>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</si>
  <si>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 xml:space="preserve">      52 - Kolej</t>
  </si>
  <si>
    <t xml:space="preserve">      96 - Bourání konstrukcí</t>
  </si>
  <si>
    <t xml:space="preserve">      99 - Přesun hmot a manipulace se sutí</t>
  </si>
  <si>
    <t>OST - Ostatní</t>
  </si>
  <si>
    <t>5906130345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</si>
  <si>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</si>
  <si>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km</t>
  </si>
  <si>
    <t>Sborník UOŽI 01 2024</t>
  </si>
  <si>
    <t>-739824282</t>
  </si>
  <si>
    <t>žsv. S49 – nové kolejnice 49 E1 (ocel jakosti R260), nové předpjaté betonové pražce s podkladnicovým tuhým upevněním (upevnění typ K se svěrkami ŽS 4)</t>
  </si>
  <si>
    <t xml:space="preserve">min. délky 2,42m o hmotnosti min. 270kg s úklonem úložné plochy 1:20,  rozd. „d“, svařené do BK</t>
  </si>
  <si>
    <t>0,05</t>
  </si>
  <si>
    <t>5906140155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</si>
  <si>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</si>
  <si>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-1852533954</t>
  </si>
  <si>
    <t>Vytržení koleje a její demontáž (odvoz do žst. Olomouc)</t>
  </si>
  <si>
    <t xml:space="preserve">Kolej č. 1 – </t>
  </si>
  <si>
    <t>S49/SB 5 (PB 3)/“d“ – 50,0m</t>
  </si>
  <si>
    <t>5910040315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</si>
  <si>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</si>
  <si>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-1689049626</t>
  </si>
  <si>
    <t>Umožnění volné dilatace kolejnice demontáž upevňovadel s osazením kluzných podložek rozdělení pražců "d"</t>
  </si>
  <si>
    <t>2*50+4*50</t>
  </si>
  <si>
    <t>5910040415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</si>
  <si>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</si>
  <si>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-1983083765</t>
  </si>
  <si>
    <t>Umožnění volné dilatace kolejnice montáž upevňovadel s odstraněním kluzných podložek rozdělení pražců "d"</t>
  </si>
  <si>
    <t>5915030020</t>
  </si>
  <si>
    <t>Bourání drobných staveb železničního spodku montážních jam Poznámka: 1. V cenách jsou započteny náklady na vybourání zdiva, uložení na terén, naložení na dopravní prostředek a uložení na skládce. 2. V cenách nejsou obsaženy náklady na dopravu a skládkovné.</t>
  </si>
  <si>
    <t>-2060150209</t>
  </si>
  <si>
    <t>"beton z demolic šachet, konstrukcí a základů – odvoz na skládku"1</t>
  </si>
  <si>
    <t>Kolej</t>
  </si>
  <si>
    <t>5905060010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</si>
  <si>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</si>
  <si>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512</t>
  </si>
  <si>
    <t>-1857985745</t>
  </si>
  <si>
    <t>Zřízení štěrkového lože – kamenivo frakce 31,5/63 třídy BI</t>
  </si>
  <si>
    <t>50*2,6</t>
  </si>
  <si>
    <t>z toho:</t>
  </si>
  <si>
    <t>Užitý materiál – vyzískané kolejové lože</t>
  </si>
  <si>
    <t>36 m3</t>
  </si>
  <si>
    <t>Nový materiál - kamenivo frakce 31,5/63 třídy BI</t>
  </si>
  <si>
    <t>50x2,6 - 36 = 94 m3</t>
  </si>
  <si>
    <t>5905105030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</si>
  <si>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</si>
  <si>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1019041404</t>
  </si>
  <si>
    <t>Doplnění štěrkového lože při podbití kolejí (0,1 m3 na bm)</t>
  </si>
  <si>
    <t>25,2</t>
  </si>
  <si>
    <t>Následné podbití</t>
  </si>
  <si>
    <t>10,1</t>
  </si>
  <si>
    <t>5955101000</t>
  </si>
  <si>
    <t>Kamenivo drcené štěrk frakce 31,5/63 (32/63) třídy BI</t>
  </si>
  <si>
    <t>-882789036</t>
  </si>
  <si>
    <t>nové kl + doplnění KL</t>
  </si>
  <si>
    <t>2,1*(130-36+25,2)</t>
  </si>
  <si>
    <t>10,1*2,1</t>
  </si>
  <si>
    <t>5905110010</t>
  </si>
  <si>
    <t>Snížení KL pod patou kolejnice v koleji Poznámka: 1. V cenách jsou započteny náklady na snížení KL pod patou kolejnice ručně vidlemi. 2. V cenách nejsou obsaženy náklady na doplnění a dodávku kameniva.</t>
  </si>
  <si>
    <t>-1752428229</t>
  </si>
  <si>
    <t>Poznámka k položce:_x000d_
Kilometr koleje=km</t>
  </si>
  <si>
    <t>Snížení kolejového lože pod patou kolejnice v koleji</t>
  </si>
  <si>
    <t>0,101</t>
  </si>
  <si>
    <t>5957110030</t>
  </si>
  <si>
    <t>Kolejnice tv. 49 E 1, třídy R260</t>
  </si>
  <si>
    <t>128</t>
  </si>
  <si>
    <t>-498286387</t>
  </si>
  <si>
    <t xml:space="preserve">Nové kolejnice 49 E1 </t>
  </si>
  <si>
    <t>50*2</t>
  </si>
  <si>
    <t>5956140045</t>
  </si>
  <si>
    <t>Pražec betonový příčný vystrojený včetně kompletů pro podkladnicové upevnění, dl. 2,4 m, s úklonem úložné plochy 1:20, upevnění K</t>
  </si>
  <si>
    <t>198255846</t>
  </si>
  <si>
    <t>Nové betonové pražce SB 8 pro kolejnice S49</t>
  </si>
  <si>
    <t>2*41</t>
  </si>
  <si>
    <t>5909030020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</si>
  <si>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</si>
  <si>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34971405</t>
  </si>
  <si>
    <t xml:space="preserve">Podbití kolejí </t>
  </si>
  <si>
    <t>5909032020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</si>
  <si>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</si>
  <si>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1327964593</t>
  </si>
  <si>
    <t>Podbití kolejí</t>
  </si>
  <si>
    <t>0,050+2*0,101</t>
  </si>
  <si>
    <t>5910020030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</si>
  <si>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</si>
  <si>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</si>
  <si>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275658086</t>
  </si>
  <si>
    <t>Svaření kolejnic aluminotermicky</t>
  </si>
  <si>
    <t>3*2</t>
  </si>
  <si>
    <t>5908085010</t>
  </si>
  <si>
    <t>Ojedinělá montáž kolejiva (podkladnice, můstkové desky, spojky) Poznámka: 1. V cenách jsou započteny náklady na montáž a ošetření součástí mazivem.</t>
  </si>
  <si>
    <t>132706758</t>
  </si>
  <si>
    <t>Provizorní spojky pro podbití kolejí před zřízením BK</t>
  </si>
  <si>
    <t>2*3</t>
  </si>
  <si>
    <t>5908087010</t>
  </si>
  <si>
    <t>Ojedinělá demontáž kolejiva (podkladnice, můstkové desky, spojky) Poznámka: 1. V cenách jsou započteny náklady na demontáž a naložení na dopravní prostředek.</t>
  </si>
  <si>
    <t>-1054306585</t>
  </si>
  <si>
    <t>5958101005</t>
  </si>
  <si>
    <t>Součásti spojovací kolejnicové spojky tv. S 730 mm</t>
  </si>
  <si>
    <t>516180656</t>
  </si>
  <si>
    <t>5910035030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</si>
  <si>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</si>
  <si>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240305770</t>
  </si>
  <si>
    <t xml:space="preserve">Dosažení dovolené upínací teploty v BK prodloužením </t>
  </si>
  <si>
    <t>kolejnicového pásu v koleji tv. S49</t>
  </si>
  <si>
    <t>5912020090</t>
  </si>
  <si>
    <t>Demontáž návěstidla staničníku Poznámka: 1. V cenách jsou započteny náklady na demontáž návěstidla a naložení na dopravní prostředek.</t>
  </si>
  <si>
    <t>-1858901720</t>
  </si>
  <si>
    <t>Snesení a znovu uložení návěstí (hektometrovník,…)</t>
  </si>
  <si>
    <t>5912035090</t>
  </si>
  <si>
    <t>Montáž návěstidla staničníku Poznámka: 1. V cenách jsou započteny náklady na montáž a upevnění návěstidla. 2. V cenách nejsou obsaženy náklady na dodávku materiálu.</t>
  </si>
  <si>
    <t>333204532</t>
  </si>
  <si>
    <t>Bourání konstrukcí</t>
  </si>
  <si>
    <t>5905055010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</si>
  <si>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</si>
  <si>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2139674189</t>
  </si>
  <si>
    <t>Odtěžení štěrkového lože (2,0m od osy a 0,2m pod pražec) – odvezeno na meziskládku a do odpadu</t>
  </si>
  <si>
    <t>Odměřeno ze situace 50x4=200m2 na hloubku 0,4m</t>
  </si>
  <si>
    <t>50*4*0,4</t>
  </si>
  <si>
    <t>Odpočet pražců betonových</t>
  </si>
  <si>
    <t>-82*(0,27*0,15*2,4)</t>
  </si>
  <si>
    <t>5907050020</t>
  </si>
  <si>
    <t>Dělení kolejnic řezáním nebo rozbroušením, soustavy S49 nebo T Poznámka: 1. V cenách jsou započteny náklady na manipulaci, podložení, označení a provedení řezu kolejnice.</t>
  </si>
  <si>
    <t>993033130</t>
  </si>
  <si>
    <t>Rozřezy kolejnic S49</t>
  </si>
  <si>
    <t>5999010030</t>
  </si>
  <si>
    <t>Vyjmutí a snesení konstrukcí nebo dílů hmotnosti přes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</si>
  <si>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1339095918</t>
  </si>
  <si>
    <t>Vytržení koleje a její demontáž (odvoz do žst. Velká Bystřice)</t>
  </si>
  <si>
    <t>0,05*581,722</t>
  </si>
  <si>
    <t>Přesun hmot a manipulace se sutí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</si>
  <si>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</si>
  <si>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</si>
  <si>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866431587</t>
  </si>
  <si>
    <t>staré štěrkové lože - doprava na mezideponii</t>
  </si>
  <si>
    <t>36*2,02</t>
  </si>
  <si>
    <t>doprava z mezideponie na stavbu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</si>
  <si>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</si>
  <si>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</si>
  <si>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366755197</t>
  </si>
  <si>
    <t>staré štěrkové lože - doprava z mezideponie</t>
  </si>
  <si>
    <t>(36)*2,02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</si>
  <si>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</si>
  <si>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</si>
  <si>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-1660067825</t>
  </si>
  <si>
    <t>Vytržená koleje -odvoz do žst. Hlubočky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</si>
  <si>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</si>
  <si>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</si>
  <si>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463547081</t>
  </si>
  <si>
    <t>Vytržená koleje -odvoz z žst. Hlubočkyna skládku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</si>
  <si>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</si>
  <si>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</si>
  <si>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344795342</t>
  </si>
  <si>
    <t>ASP</t>
  </si>
  <si>
    <t>1+1</t>
  </si>
  <si>
    <t>pluh na úpravu štěrkového lože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</si>
  <si>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</si>
  <si>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</si>
  <si>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226030293</t>
  </si>
  <si>
    <t>staré štěrkové lože</t>
  </si>
  <si>
    <t>((200*0,4-8,16)-36)*2,02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</si>
  <si>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</si>
  <si>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</si>
  <si>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-290168103</t>
  </si>
  <si>
    <t>odpady betonové pražce</t>
  </si>
  <si>
    <t>84*0,265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</si>
  <si>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</si>
  <si>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</si>
  <si>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1557299934</t>
  </si>
  <si>
    <t>PE podložky</t>
  </si>
  <si>
    <t>(84*0,09*2)/1000</t>
  </si>
  <si>
    <t>pryžové podložky</t>
  </si>
  <si>
    <t>(84*0,182*2)/1000</t>
  </si>
  <si>
    <t>9909000600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</si>
  <si>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</si>
  <si>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161955096</t>
  </si>
  <si>
    <t xml:space="preserve"> - beton z demolic šachet, konstrukcí a základů – odvoz na skládku</t>
  </si>
  <si>
    <t>2,5</t>
  </si>
  <si>
    <t>OST</t>
  </si>
  <si>
    <t>Ostatní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</si>
  <si>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</si>
  <si>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</si>
  <si>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-927955527</t>
  </si>
  <si>
    <t>PE podložky - odvoz z žst.Hlubočky na skládku</t>
  </si>
  <si>
    <t>pryžové podložky - odvoz z žst.Hlubočky na skládku</t>
  </si>
  <si>
    <t>Kolejnicové spojky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</si>
  <si>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</si>
  <si>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</si>
  <si>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340395774</t>
  </si>
  <si>
    <t>1495705285</t>
  </si>
  <si>
    <t>staré štěrkové lože - doprava na skládku</t>
  </si>
  <si>
    <t>(200*0,4-36-8)*2,02</t>
  </si>
  <si>
    <t>9902109200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</si>
  <si>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</si>
  <si>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-2075512451</t>
  </si>
  <si>
    <t>(200*0,4-36-8)*2,02*3</t>
  </si>
  <si>
    <t>2,5*3</t>
  </si>
  <si>
    <t>-469007679</t>
  </si>
  <si>
    <t>Vytržená koleje -odvoz z žst. Olomouc na skládku</t>
  </si>
  <si>
    <t>-1633260072</t>
  </si>
  <si>
    <t>2,1*(130+25,2-36)</t>
  </si>
  <si>
    <t>-1797399565</t>
  </si>
  <si>
    <t>26,839</t>
  </si>
  <si>
    <t>-1046770178</t>
  </si>
  <si>
    <t>50*2*0,4943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</si>
  <si>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</si>
  <si>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</si>
  <si>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1552677872</t>
  </si>
  <si>
    <t>0,05*581,722*3</t>
  </si>
  <si>
    <t>-250921534</t>
  </si>
  <si>
    <t>2,1*(130+25,2-36)*2</t>
  </si>
  <si>
    <t>10,1*2,1*2</t>
  </si>
  <si>
    <t>460340289</t>
  </si>
  <si>
    <t>26,839*10</t>
  </si>
  <si>
    <t>1524282104</t>
  </si>
  <si>
    <t>50*2*0,4943*10</t>
  </si>
  <si>
    <t>SO 02.2 - Železniční spodek</t>
  </si>
  <si>
    <t>5915010010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</si>
  <si>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</si>
  <si>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-1876997521</t>
  </si>
  <si>
    <t>třída těžitelnosti I ve smyslu ČSN 73 6133</t>
  </si>
  <si>
    <t xml:space="preserve"> - výkopy z kolejiště - zemina</t>
  </si>
  <si>
    <t>5915020010</t>
  </si>
  <si>
    <t>Povrchová úprava plochy železničního spodku Poznámka: 1. V cenách jsou započteny náklady na urovnání a úpravu ploch nebo skládek výzisku kameniva a zeminy s jejich případnou rekultivací.</t>
  </si>
  <si>
    <t>1944835682</t>
  </si>
  <si>
    <t>úprava pláně</t>
  </si>
  <si>
    <t>216</t>
  </si>
  <si>
    <t>1169911718</t>
  </si>
  <si>
    <t>do odpadu - výkopová zemina - odkop (o)</t>
  </si>
  <si>
    <t>185</t>
  </si>
  <si>
    <t>791227023</t>
  </si>
  <si>
    <t>956788511</t>
  </si>
  <si>
    <t>VRN - Most v km 17,790 - vedlejší rozpočtové náklady</t>
  </si>
  <si>
    <t>CZ70994234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</si>
  <si>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</si>
  <si>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</si>
  <si>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</si>
  <si>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</si>
  <si>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</si>
  <si>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</si>
  <si>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</si>
  <si>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</si>
  <si>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</si>
  <si>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022111001- R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</si>
  <si>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</si>
  <si>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-116709409</t>
  </si>
  <si>
    <t xml:space="preserve">SVÚ koleje 49 E1 na dřev. pražcích dl. 101 m (2x = 2. a 3.podbití) </t>
  </si>
  <si>
    <t>0,101*4</t>
  </si>
  <si>
    <t>033131001_R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</si>
  <si>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</si>
  <si>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1300143648</t>
  </si>
  <si>
    <t>Organizační zajištění prací při zřízení BK</t>
  </si>
  <si>
    <t>50+2*50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</si>
  <si>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</si>
  <si>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</si>
  <si>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</si>
  <si>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</si>
  <si>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</si>
  <si>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</si>
  <si>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1299724246</t>
  </si>
  <si>
    <t>https://podminky.urs.cz/item/CS_URS_2023_01/012103000</t>
  </si>
  <si>
    <t>"vytyčení hranic pozemku dráhy, prostor zařízení staveniště, vytyčení zajišťovacích bodů, doloženo protokolem" 1</t>
  </si>
  <si>
    <t>012103000.1</t>
  </si>
  <si>
    <t>1660866955</t>
  </si>
  <si>
    <t>"vytyčení kabelových tras, doloženo protokolem" 1</t>
  </si>
  <si>
    <t>012203000</t>
  </si>
  <si>
    <t>Geodetické práce při provádění stavby</t>
  </si>
  <si>
    <t>1900646920</t>
  </si>
  <si>
    <t>https://podminky.urs.cz/item/CS_URS_2023_01/012203000</t>
  </si>
  <si>
    <t>"měření nutná pro zdárné provedení stavby" 1</t>
  </si>
  <si>
    <t>012303000</t>
  </si>
  <si>
    <t>Geodetické práce po výstavbě</t>
  </si>
  <si>
    <t>1080465294</t>
  </si>
  <si>
    <t>https://podminky.urs.cz/item/CS_URS_2023_01/012303000</t>
  </si>
  <si>
    <t>"geodetické zaměření skutečného provedení stavby včetně její polohy vůči hranicím pozemku dráhy" 1</t>
  </si>
  <si>
    <t>013244000</t>
  </si>
  <si>
    <t>Dokumentace pro provádění stavby</t>
  </si>
  <si>
    <t>-1160295246</t>
  </si>
  <si>
    <t>https://podminky.urs.cz/item/CS_URS_2023_01/013244000</t>
  </si>
  <si>
    <t>"výrobní dokumentace mostních závěrů, viz příloha č.2.5.3 " 1</t>
  </si>
  <si>
    <t>013244000.2</t>
  </si>
  <si>
    <t>1780152616</t>
  </si>
  <si>
    <t>"výrobní dokumentace odvodnění NK, příloha č. 2.5.4" 1</t>
  </si>
  <si>
    <t>013244000.3</t>
  </si>
  <si>
    <t>1635062538</t>
  </si>
  <si>
    <t>"výrobní dokumentace podpůrných konstrukcí pro zvednutí NK, příloha č. 2.6.1" 1</t>
  </si>
  <si>
    <t>013244000.4</t>
  </si>
  <si>
    <t>2084763661</t>
  </si>
  <si>
    <t>"výrobní dokumentace zábradlí, příloha č. 2.5.1" 1</t>
  </si>
  <si>
    <t>013254000</t>
  </si>
  <si>
    <t>Dokumentace skutečného provedení stavby</t>
  </si>
  <si>
    <t>302100962</t>
  </si>
  <si>
    <t>https://podminky.urs.cz/item/CS_URS_2023_01/013254000</t>
  </si>
  <si>
    <t>Poznámka k položce:_x000d_
2x listinná podoba + elektronická podoba (1x otevřená+1x uzavřená)</t>
  </si>
  <si>
    <t>VRN2</t>
  </si>
  <si>
    <t>Příprava staveniště</t>
  </si>
  <si>
    <t>022002000_R</t>
  </si>
  <si>
    <t xml:space="preserve">Přeložení konstrukcí - přespojkování sdělovacích a zabezpečovacích kabelů </t>
  </si>
  <si>
    <t>-643299391</t>
  </si>
  <si>
    <t>Poznámka k položce:_x000d_
V ceně položky jsou zahrnuty veškeré práce spojené s odkopáním, demontáží a likvidací původních chrániček a následným zásypem nových, práce spojené s přespojkováním a zabezepčením kabelů během výstavby. Cena zahrnuje veškerý materiál pro přespojkování kabelů (svorky, chráničky..), případné rezervní chráničky a další práce dle projektu.</t>
  </si>
  <si>
    <t xml:space="preserve">"přespojkování zabezpečovacích a sděl. kabelů do chrániček" </t>
  </si>
  <si>
    <t xml:space="preserve">"přeložka sdělovacích kabelů ČD-T, dle TZ- kap. 5.15"     </t>
  </si>
  <si>
    <t xml:space="preserve">"předpoklad"  2*40,00</t>
  </si>
  <si>
    <t>VRN3</t>
  </si>
  <si>
    <t>Zařízení staveniště</t>
  </si>
  <si>
    <t>032903000</t>
  </si>
  <si>
    <t>Náklady na provoz a údržbu vybavení staveniště</t>
  </si>
  <si>
    <t>%</t>
  </si>
  <si>
    <t>-2023354339</t>
  </si>
  <si>
    <t>https://podminky.urs.cz/item/CS_URS_2023_01/032903000</t>
  </si>
  <si>
    <t>Poznámka k položce:_x000d_
Náklady na zřízení, provoz a údržbu vybavení staveniště včetně nákladů za zrušení zařízení staveniště a uvedení pozemků do původního stavu ( energie, úklid komunikací, zpevněné plochy, oplocení, ....)_x000d_
1) jako množství do buňky H uvede uchazeč součet cen ze sloupce J (∑HSV+∑PSV-∑997-∑998) snížený o hodnotu položek materiálu. viz. níže._x000d_
2) jednotkovou cenu = výši procentní sazby volí uchazeč. maximální přípustná sazba je 2,0% (příklad 2,0%=0,02 - do buňky I se vepíše hodnota 0,02) _x000d_
_x000d_
Vybavení staveniště počítáno z položek:_x000d_
SO 01:_x000d_
1-8,11-13,16-20,22-31,37-41,43-69,77-78,80,82-84,86-87,92-99,102_x000d_
SO 02.1:_x000d_
1-7,9,12-16,18-28, 33 - 44_x000d_
SO 02.2_x000d_
1,2,4,5</t>
  </si>
  <si>
    <t>"SO 01" 5901680,26</t>
  </si>
  <si>
    <t>"SO 02.1" 1227747,52</t>
  </si>
  <si>
    <t>"SO 02.2" 175057,47</t>
  </si>
  <si>
    <t>034603000</t>
  </si>
  <si>
    <t>Alarm, strážní služba staveniště</t>
  </si>
  <si>
    <t>-1905203907</t>
  </si>
  <si>
    <t>Poznámka k položce:_x000d_
Poznámka k položce: Hlídání staveniště 45 dnů, 12 hod denně</t>
  </si>
  <si>
    <t xml:space="preserve">"střežení  staveniště" 45*12</t>
  </si>
  <si>
    <t>VRN4</t>
  </si>
  <si>
    <t>Inženýrská činnost</t>
  </si>
  <si>
    <t>043134000</t>
  </si>
  <si>
    <t>Zkoušky zatěžovací</t>
  </si>
  <si>
    <t>CS ÚRS 2022 01</t>
  </si>
  <si>
    <t>1122900602</t>
  </si>
  <si>
    <t>https://podminky.urs.cz/item/CS_URS_2022_01/043134000</t>
  </si>
  <si>
    <t>Poznámka k položce:_x000d_
Statické zkoušky únosnosti za opěrami a pod přechodovými zídkami_x000d_
Zkoušky budou provedeny akreditovanou laboratoří a doloženy protokoly.</t>
  </si>
  <si>
    <t>"za opěrou OP2 - ZKPP" 2*1</t>
  </si>
  <si>
    <t>"pod přechodovými zídkami" 2*1</t>
  </si>
  <si>
    <t>043194000</t>
  </si>
  <si>
    <t>Ostatní zkoušky</t>
  </si>
  <si>
    <t>sonda</t>
  </si>
  <si>
    <t>-1274064970</t>
  </si>
  <si>
    <t>https://podminky.urs.cz/item/CS_URS_2023_01/043194000</t>
  </si>
  <si>
    <t>Poznámka k položce:_x000d_
Odsekání výplňové hmoty kapsy, obnažení a očištění kotvení, pořízení fotodokumentace, aplikace spoj. můstku, nátěr kotvy, zalití kapsy betonem C30/37</t>
  </si>
  <si>
    <t xml:space="preserve">Provedení diagnostiky stavu kotevení  prefa říms do NK - dle TZ, 2sondy/nosník</t>
  </si>
  <si>
    <t>2*2</t>
  </si>
  <si>
    <t>049002000</t>
  </si>
  <si>
    <t>Ostatní inženýrská činnost - havarijní plán</t>
  </si>
  <si>
    <t>Soubor</t>
  </si>
  <si>
    <t>-1658478238</t>
  </si>
  <si>
    <t>Poznámka k položce:_x000d_
Zpracování havarijního a povodňového plánu podle § 39 zákona č. 254/2001 Sb. a jeho projednání a schválení s příslušnými orgány státní správy a správcem toku.</t>
  </si>
  <si>
    <t>VRN6</t>
  </si>
  <si>
    <t>Územní vlivy</t>
  </si>
  <si>
    <t>060001000</t>
  </si>
  <si>
    <t>1395706573</t>
  </si>
  <si>
    <t xml:space="preserve">"náklady na vyspravení příjezdových komunikací  po provedení stavby" 1</t>
  </si>
  <si>
    <t>065002000</t>
  </si>
  <si>
    <t>Mimostaveništní doprava materiálů</t>
  </si>
  <si>
    <t>-2005230964</t>
  </si>
  <si>
    <t>Poznámka k položce:_x000d_
Poznámka k položce: Doprava konstrukce z deponie na dílnu a následně na staveniště Doprava panelů na provizorní zpevnění</t>
  </si>
  <si>
    <t>"odvodnění mostu + mostní závěry (odhad km)" 100+100</t>
  </si>
  <si>
    <t>"ložiska - staveniště (odhad km) " 2*50</t>
  </si>
  <si>
    <t xml:space="preserve">" nové zábradlí - staveniště(odhad  km)" 50</t>
  </si>
  <si>
    <t>"silniční panely (odhad km)" 2*100</t>
  </si>
  <si>
    <t>"PIŽMO (odhad km)" 2*100</t>
  </si>
  <si>
    <t>"lešení - staveniště(odhad km )" 2*100</t>
  </si>
  <si>
    <t>" materiál na SVI" 50</t>
  </si>
  <si>
    <t>VRN7</t>
  </si>
  <si>
    <t>Provozní vlivy</t>
  </si>
  <si>
    <t>074002000</t>
  </si>
  <si>
    <t>Železniční a městský kolejový provoz</t>
  </si>
  <si>
    <t>1357435175</t>
  </si>
  <si>
    <t>https://podminky.urs.cz/item/CS_URS_2023_01/074002000</t>
  </si>
  <si>
    <t>Poznámka k položce:_x000d_
1) jako množství do buňky H uvede uchazeč součet cen za práce prováděné za železničního provozu (prováděných mimo nepřetržitou výluku) pro celou stavbu _x000d_
2) jednotkovou cenu = výši procentní sazby volí uchazeč. maximální přípustná sazba je 5,0% (příklad 5,0%=0,05 - do buňky I se vepíše hodnota 0,05) _x000d_
_x000d_
SO 01: 1,14,18,62-69</t>
  </si>
  <si>
    <t>"SO 01.1" 1477255,02</t>
  </si>
  <si>
    <t>"SO 01.2" 0</t>
  </si>
  <si>
    <t>"SO 01.3" 0</t>
  </si>
  <si>
    <t>079002000</t>
  </si>
  <si>
    <t>Ostatní provozní vlivy</t>
  </si>
  <si>
    <t>-264255903</t>
  </si>
  <si>
    <t>https://podminky.urs.cz/item/CS_URS_2023_01/079002000</t>
  </si>
  <si>
    <t xml:space="preserve">"Zajištění dočasné uzavírky a omezení provozu na komuniíkaci pod mostem" 1 </t>
  </si>
  <si>
    <t>(organizační opatření , včetně instalace a údržby přechodného dopravního značení a pod...)</t>
  </si>
  <si>
    <t>VRN9</t>
  </si>
  <si>
    <t>Ostatní náklady</t>
  </si>
  <si>
    <t>101030021100</t>
  </si>
  <si>
    <t>Kráčivé rýpadlo výkon 104 kW</t>
  </si>
  <si>
    <t>Sh</t>
  </si>
  <si>
    <t>-1157440216</t>
  </si>
  <si>
    <t>"SO 01 +SO02" 10*8</t>
  </si>
  <si>
    <t>110030121000</t>
  </si>
  <si>
    <t>Dvoucestný bagr (MHS)</t>
  </si>
  <si>
    <t>1884456077</t>
  </si>
  <si>
    <t>"SO 01 - most" 6*8</t>
  </si>
  <si>
    <t>"SO 02 - svršek"6*8</t>
  </si>
  <si>
    <t>111010021000</t>
  </si>
  <si>
    <t>Jeřáb na automobilovém podvozku AD 28</t>
  </si>
  <si>
    <t>-1297877956</t>
  </si>
  <si>
    <t>301010021200R</t>
  </si>
  <si>
    <t>Nákladní automobil valník s rukou nosnost 12t</t>
  </si>
  <si>
    <t>410078272</t>
  </si>
  <si>
    <t>"SO 01 - most" 4*8</t>
  </si>
  <si>
    <t>302030012100</t>
  </si>
  <si>
    <t>Čerpadlo betonových směsí na automobilovém podvozku výkon 80m3/h, dosah 50m</t>
  </si>
  <si>
    <t>464033812</t>
  </si>
  <si>
    <t>"SO 01 - most" 4*3</t>
  </si>
  <si>
    <t>R18</t>
  </si>
  <si>
    <t>přeprava dvoucestného bagru (MHS)</t>
  </si>
  <si>
    <t>-1104568006</t>
  </si>
  <si>
    <t>"SO 01 + SO02" 2*50</t>
  </si>
  <si>
    <t>R19</t>
  </si>
  <si>
    <t>přeprava automobilového jeřábu AD 28</t>
  </si>
  <si>
    <t>137646406</t>
  </si>
  <si>
    <t>"SO 01 - most, do 30km" 4*50</t>
  </si>
  <si>
    <t>R19.1</t>
  </si>
  <si>
    <t>přeprava kráčivého rýpadla výkon 104 kW</t>
  </si>
  <si>
    <t>-1288333788</t>
  </si>
  <si>
    <t>"SO 01 - most, do 50km" 2*50</t>
  </si>
  <si>
    <t>R21</t>
  </si>
  <si>
    <t>Čerpadlo betonových směsí na automobilovém podvozku výkon 80m3/h, dosah do 50m - přeprava+ přistavení</t>
  </si>
  <si>
    <t>826551970</t>
  </si>
  <si>
    <t>"SO 01- most" 2</t>
  </si>
  <si>
    <t>R22</t>
  </si>
  <si>
    <t>Norná stěna a jiná opatření dle schváleného havarijního a povodňového plánu stavby</t>
  </si>
  <si>
    <t>1432374188</t>
  </si>
  <si>
    <t>Poznámka k položce:_x000d_
Položka zahrnuje veškerý materiál, výrobky a polotovary, montáž, včetně mimostaveništní a vnitrostaveništní dopravy (rovněž přesuny), včetně naložení a složení.</t>
  </si>
  <si>
    <t>"SO 01.1 -most"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</si>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</sst>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9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3" xfId="0" applyNumberFormat="1" applyFont="1" applyBorder="1" applyAlignment="1"/>
    <xf numFmtId="166" fontId="34" fillId="0" borderId="14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39" fillId="3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51101" TargetMode="External" /><Relationship Id="rId2" Type="http://schemas.openxmlformats.org/officeDocument/2006/relationships/hyperlink" Target="https://podminky.urs.cz/item/CS_URS_2023_02/113151111" TargetMode="External" /><Relationship Id="rId3" Type="http://schemas.openxmlformats.org/officeDocument/2006/relationships/hyperlink" Target="https://podminky.urs.cz/item/CS_URS_2023_02/113152112" TargetMode="External" /><Relationship Id="rId4" Type="http://schemas.openxmlformats.org/officeDocument/2006/relationships/hyperlink" Target="https://podminky.urs.cz/item/CS_URS_2023_02/113311121" TargetMode="External" /><Relationship Id="rId5" Type="http://schemas.openxmlformats.org/officeDocument/2006/relationships/hyperlink" Target="https://podminky.urs.cz/item/CS_URS_2023_02/122151101" TargetMode="External" /><Relationship Id="rId6" Type="http://schemas.openxmlformats.org/officeDocument/2006/relationships/hyperlink" Target="https://podminky.urs.cz/item/CS_URS_2023_02/132151251" TargetMode="External" /><Relationship Id="rId7" Type="http://schemas.openxmlformats.org/officeDocument/2006/relationships/hyperlink" Target="https://podminky.urs.cz/item/CS_URS_2023_02/162751117" TargetMode="External" /><Relationship Id="rId8" Type="http://schemas.openxmlformats.org/officeDocument/2006/relationships/hyperlink" Target="https://podminky.urs.cz/item/CS_URS_2023_02/162751119" TargetMode="External" /><Relationship Id="rId9" Type="http://schemas.openxmlformats.org/officeDocument/2006/relationships/hyperlink" Target="https://podminky.urs.cz/item/CS_URS_2023_02/171201201" TargetMode="External" /><Relationship Id="rId10" Type="http://schemas.openxmlformats.org/officeDocument/2006/relationships/hyperlink" Target="https://podminky.urs.cz/item/CS_URS_2023_02/171201221" TargetMode="External" /><Relationship Id="rId11" Type="http://schemas.openxmlformats.org/officeDocument/2006/relationships/hyperlink" Target="https://podminky.urs.cz/item/CS_URS_2023_02/174101101" TargetMode="External" /><Relationship Id="rId12" Type="http://schemas.openxmlformats.org/officeDocument/2006/relationships/hyperlink" Target="https://podminky.urs.cz/item/CS_URS_2023_02/212795111" TargetMode="External" /><Relationship Id="rId13" Type="http://schemas.openxmlformats.org/officeDocument/2006/relationships/hyperlink" Target="https://podminky.urs.cz/item/CS_URS_2023_02/291211111" TargetMode="External" /><Relationship Id="rId14" Type="http://schemas.openxmlformats.org/officeDocument/2006/relationships/hyperlink" Target="https://podminky.urs.cz/item/CS_URS_2023_02/334323119" TargetMode="External" /><Relationship Id="rId15" Type="http://schemas.openxmlformats.org/officeDocument/2006/relationships/hyperlink" Target="https://podminky.urs.cz/item/CS_URS_2023_02/423905211" TargetMode="External" /><Relationship Id="rId16" Type="http://schemas.openxmlformats.org/officeDocument/2006/relationships/hyperlink" Target="https://podminky.urs.cz/item/CS_URS_2023_02/429172111" TargetMode="External" /><Relationship Id="rId17" Type="http://schemas.openxmlformats.org/officeDocument/2006/relationships/hyperlink" Target="https://podminky.urs.cz/item/CS_URS_2023_02/429172211" TargetMode="External" /><Relationship Id="rId18" Type="http://schemas.openxmlformats.org/officeDocument/2006/relationships/hyperlink" Target="https://podminky.urs.cz/item/CS_URS_2023_02/451315127" TargetMode="External" /><Relationship Id="rId19" Type="http://schemas.openxmlformats.org/officeDocument/2006/relationships/hyperlink" Target="https://podminky.urs.cz/item/CS_URS_2023_02/451476111" TargetMode="External" /><Relationship Id="rId20" Type="http://schemas.openxmlformats.org/officeDocument/2006/relationships/hyperlink" Target="https://podminky.urs.cz/item/CS_URS_2023_02/451476112" TargetMode="External" /><Relationship Id="rId21" Type="http://schemas.openxmlformats.org/officeDocument/2006/relationships/hyperlink" Target="https://podminky.urs.cz/item/CS_URS_2023_02/457451134" TargetMode="External" /><Relationship Id="rId22" Type="http://schemas.openxmlformats.org/officeDocument/2006/relationships/hyperlink" Target="https://podminky.urs.cz/item/CS_URS_2023_02/569231111" TargetMode="External" /><Relationship Id="rId23" Type="http://schemas.openxmlformats.org/officeDocument/2006/relationships/hyperlink" Target="https://podminky.urs.cz/item/CS_URS_2023_02/628611102" TargetMode="External" /><Relationship Id="rId24" Type="http://schemas.openxmlformats.org/officeDocument/2006/relationships/hyperlink" Target="https://podminky.urs.cz/item/CS_URS_2023_02/628613611" TargetMode="External" /><Relationship Id="rId25" Type="http://schemas.openxmlformats.org/officeDocument/2006/relationships/hyperlink" Target="https://podminky.urs.cz/item/CS_URS_2023_02/911121211" TargetMode="External" /><Relationship Id="rId26" Type="http://schemas.openxmlformats.org/officeDocument/2006/relationships/hyperlink" Target="https://podminky.urs.cz/item/CS_URS_2023_02/911121311" TargetMode="External" /><Relationship Id="rId27" Type="http://schemas.openxmlformats.org/officeDocument/2006/relationships/hyperlink" Target="https://podminky.urs.cz/item/CS_URS_2023_02/919726124" TargetMode="External" /><Relationship Id="rId28" Type="http://schemas.openxmlformats.org/officeDocument/2006/relationships/hyperlink" Target="https://podminky.urs.cz/item/CS_URS_2023_02/985121101" TargetMode="External" /><Relationship Id="rId29" Type="http://schemas.openxmlformats.org/officeDocument/2006/relationships/hyperlink" Target="https://podminky.urs.cz/item/CS_URS_2023_02/931994132" TargetMode="External" /><Relationship Id="rId30" Type="http://schemas.openxmlformats.org/officeDocument/2006/relationships/hyperlink" Target="https://podminky.urs.cz/item/CS_URS_2023_02/935111111" TargetMode="External" /><Relationship Id="rId31" Type="http://schemas.openxmlformats.org/officeDocument/2006/relationships/hyperlink" Target="https://podminky.urs.cz/item/CS_URS_2023_02/941111121" TargetMode="External" /><Relationship Id="rId32" Type="http://schemas.openxmlformats.org/officeDocument/2006/relationships/hyperlink" Target="https://podminky.urs.cz/item/CS_URS_2023_02/941111221" TargetMode="External" /><Relationship Id="rId33" Type="http://schemas.openxmlformats.org/officeDocument/2006/relationships/hyperlink" Target="https://podminky.urs.cz/item/CS_URS_2023_02/941111821" TargetMode="External" /><Relationship Id="rId34" Type="http://schemas.openxmlformats.org/officeDocument/2006/relationships/hyperlink" Target="https://podminky.urs.cz/item/CS_URS_2023_02/944611111" TargetMode="External" /><Relationship Id="rId35" Type="http://schemas.openxmlformats.org/officeDocument/2006/relationships/hyperlink" Target="https://podminky.urs.cz/item/CS_URS_2023_02/944611211" TargetMode="External" /><Relationship Id="rId36" Type="http://schemas.openxmlformats.org/officeDocument/2006/relationships/hyperlink" Target="https://podminky.urs.cz/item/CS_URS_2023_02/944611811" TargetMode="External" /><Relationship Id="rId37" Type="http://schemas.openxmlformats.org/officeDocument/2006/relationships/hyperlink" Target="https://podminky.urs.cz/item/CS_URS_2023_02/961041211" TargetMode="External" /><Relationship Id="rId38" Type="http://schemas.openxmlformats.org/officeDocument/2006/relationships/hyperlink" Target="https://podminky.urs.cz/item/CS_URS_2023_02/962041211" TargetMode="External" /><Relationship Id="rId39" Type="http://schemas.openxmlformats.org/officeDocument/2006/relationships/hyperlink" Target="https://podminky.urs.cz/item/CS_URS_2023_02/966075141" TargetMode="External" /><Relationship Id="rId40" Type="http://schemas.openxmlformats.org/officeDocument/2006/relationships/hyperlink" Target="https://podminky.urs.cz/item/CS_URS_2023_02/962052210" TargetMode="External" /><Relationship Id="rId41" Type="http://schemas.openxmlformats.org/officeDocument/2006/relationships/hyperlink" Target="https://podminky.urs.cz/item/CS_URS_2023_02/R966008211" TargetMode="External" /><Relationship Id="rId42" Type="http://schemas.openxmlformats.org/officeDocument/2006/relationships/hyperlink" Target="https://podminky.urs.cz/item/CS_URS_2023_02/967042714" TargetMode="External" /><Relationship Id="rId43" Type="http://schemas.openxmlformats.org/officeDocument/2006/relationships/hyperlink" Target="https://podminky.urs.cz/item/CS_URS_2023_02/985121122" TargetMode="External" /><Relationship Id="rId44" Type="http://schemas.openxmlformats.org/officeDocument/2006/relationships/hyperlink" Target="https://podminky.urs.cz/item/CS_URS_2023_02/985131221" TargetMode="External" /><Relationship Id="rId45" Type="http://schemas.openxmlformats.org/officeDocument/2006/relationships/hyperlink" Target="https://podminky.urs.cz/item/CS_URS_2023_02/985142212" TargetMode="External" /><Relationship Id="rId46" Type="http://schemas.openxmlformats.org/officeDocument/2006/relationships/hyperlink" Target="https://podminky.urs.cz/item/CS_URS_2023_02/985131111" TargetMode="External" /><Relationship Id="rId47" Type="http://schemas.openxmlformats.org/officeDocument/2006/relationships/hyperlink" Target="https://podminky.urs.cz/item/CS_URS_2023_02/985232112" TargetMode="External" /><Relationship Id="rId48" Type="http://schemas.openxmlformats.org/officeDocument/2006/relationships/hyperlink" Target="https://podminky.urs.cz/item/CS_URS_2023_02/985131411" TargetMode="External" /><Relationship Id="rId49" Type="http://schemas.openxmlformats.org/officeDocument/2006/relationships/hyperlink" Target="https://podminky.urs.cz/item/CS_URS_2023_02/985311112" TargetMode="External" /><Relationship Id="rId50" Type="http://schemas.openxmlformats.org/officeDocument/2006/relationships/hyperlink" Target="https://podminky.urs.cz/item/CS_URS_2023_02/985311115" TargetMode="External" /><Relationship Id="rId51" Type="http://schemas.openxmlformats.org/officeDocument/2006/relationships/hyperlink" Target="https://podminky.urs.cz/item/CS_URS_2023_02/985312114" TargetMode="External" /><Relationship Id="rId52" Type="http://schemas.openxmlformats.org/officeDocument/2006/relationships/hyperlink" Target="https://podminky.urs.cz/item/CS_URS_2023_02/985323112" TargetMode="External" /><Relationship Id="rId53" Type="http://schemas.openxmlformats.org/officeDocument/2006/relationships/hyperlink" Target="https://podminky.urs.cz/item/CS_URS_2023_02/985422323" TargetMode="External" /><Relationship Id="rId54" Type="http://schemas.openxmlformats.org/officeDocument/2006/relationships/hyperlink" Target="https://podminky.urs.cz/item/CS_URS_2023_02/997013501" TargetMode="External" /><Relationship Id="rId55" Type="http://schemas.openxmlformats.org/officeDocument/2006/relationships/hyperlink" Target="https://podminky.urs.cz/item/CS_URS_2023_02/997013509" TargetMode="External" /><Relationship Id="rId56" Type="http://schemas.openxmlformats.org/officeDocument/2006/relationships/hyperlink" Target="https://podminky.urs.cz/item/CS_URS_2023_02/997013601" TargetMode="External" /><Relationship Id="rId57" Type="http://schemas.openxmlformats.org/officeDocument/2006/relationships/hyperlink" Target="https://podminky.urs.cz/item/CS_URS_2023_02/997013602" TargetMode="External" /><Relationship Id="rId58" Type="http://schemas.openxmlformats.org/officeDocument/2006/relationships/hyperlink" Target="https://podminky.urs.cz/item/CS_URS_2023_02/997013631" TargetMode="External" /><Relationship Id="rId59" Type="http://schemas.openxmlformats.org/officeDocument/2006/relationships/hyperlink" Target="https://podminky.urs.cz/item/CS_URS_2023_02/997013814" TargetMode="External" /><Relationship Id="rId60" Type="http://schemas.openxmlformats.org/officeDocument/2006/relationships/hyperlink" Target="https://podminky.urs.cz/item/CS_URS_2023_02/997013841" TargetMode="External" /><Relationship Id="rId61" Type="http://schemas.openxmlformats.org/officeDocument/2006/relationships/hyperlink" Target="https://podminky.urs.cz/item/CS_URS_2023_02/998241021" TargetMode="External" /><Relationship Id="rId62" Type="http://schemas.openxmlformats.org/officeDocument/2006/relationships/hyperlink" Target="https://podminky.urs.cz/item/CS_URS_2023_02/711112001" TargetMode="External" /><Relationship Id="rId63" Type="http://schemas.openxmlformats.org/officeDocument/2006/relationships/hyperlink" Target="https://podminky.urs.cz/item/CS_URS_2023_02/711111002" TargetMode="External" /><Relationship Id="rId64" Type="http://schemas.openxmlformats.org/officeDocument/2006/relationships/hyperlink" Target="https://podminky.urs.cz/item/CS_URS_2023_02/711131821" TargetMode="External" /><Relationship Id="rId65" Type="http://schemas.openxmlformats.org/officeDocument/2006/relationships/hyperlink" Target="https://podminky.urs.cz/item/CS_URS_2023_02/711141559" TargetMode="External" /><Relationship Id="rId66" Type="http://schemas.openxmlformats.org/officeDocument/2006/relationships/hyperlink" Target="https://podminky.urs.cz/item/CS_URS_2023_02/711142559" TargetMode="External" /><Relationship Id="rId67" Type="http://schemas.openxmlformats.org/officeDocument/2006/relationships/hyperlink" Target="https://podminky.urs.cz/item/CS_URS_2023_02/711381022" TargetMode="External" /><Relationship Id="rId68" Type="http://schemas.openxmlformats.org/officeDocument/2006/relationships/hyperlink" Target="https://podminky.urs.cz/item/CS_URS_2023_02/711491272" TargetMode="External" /><Relationship Id="rId69" Type="http://schemas.openxmlformats.org/officeDocument/2006/relationships/hyperlink" Target="https://podminky.urs.cz/item/CS_URS_2023_02/998711101" TargetMode="External" /><Relationship Id="rId70" Type="http://schemas.openxmlformats.org/officeDocument/2006/relationships/hyperlink" Target="https://podminky.urs.cz/item/CS_URS_2023_01/789212122-R" TargetMode="External" /><Relationship Id="rId71" Type="http://schemas.openxmlformats.org/officeDocument/2006/relationships/hyperlink" Target="https://podminky.urs.cz/item/CS_URS_2023_01/789212123" TargetMode="External" /><Relationship Id="rId72" Type="http://schemas.openxmlformats.org/officeDocument/2006/relationships/hyperlink" Target="https://podminky.urs.cz/item/CS_URS_2023_02/789325211" TargetMode="External" /><Relationship Id="rId73" Type="http://schemas.openxmlformats.org/officeDocument/2006/relationships/hyperlink" Target="https://podminky.urs.cz/item/CS_URS_2023_02/789325216" TargetMode="External" /><Relationship Id="rId74" Type="http://schemas.openxmlformats.org/officeDocument/2006/relationships/hyperlink" Target="https://podminky.urs.cz/item/CS_URS_2023_02/789325221" TargetMode="External" /><Relationship Id="rId75" Type="http://schemas.openxmlformats.org/officeDocument/2006/relationships/hyperlink" Target="https://podminky.urs.cz/item/CS_URS_2023_02/789351240" TargetMode="External" /><Relationship Id="rId76" Type="http://schemas.openxmlformats.org/officeDocument/2006/relationships/hyperlink" Target="https://podminky.urs.cz/item/CS_URS_2023_02/998781101" TargetMode="External" /><Relationship Id="rId7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203000" TargetMode="External" /><Relationship Id="rId3" Type="http://schemas.openxmlformats.org/officeDocument/2006/relationships/hyperlink" Target="https://podminky.urs.cz/item/CS_URS_2023_01/012303000" TargetMode="External" /><Relationship Id="rId4" Type="http://schemas.openxmlformats.org/officeDocument/2006/relationships/hyperlink" Target="https://podminky.urs.cz/item/CS_URS_2023_01/013244000" TargetMode="External" /><Relationship Id="rId5" Type="http://schemas.openxmlformats.org/officeDocument/2006/relationships/hyperlink" Target="https://podminky.urs.cz/item/CS_URS_2023_01/013254000" TargetMode="External" /><Relationship Id="rId6" Type="http://schemas.openxmlformats.org/officeDocument/2006/relationships/hyperlink" Target="https://podminky.urs.cz/item/CS_URS_2023_01/032903000" TargetMode="External" /><Relationship Id="rId7" Type="http://schemas.openxmlformats.org/officeDocument/2006/relationships/hyperlink" Target="https://podminky.urs.cz/item/CS_URS_2022_01/043134000" TargetMode="External" /><Relationship Id="rId8" Type="http://schemas.openxmlformats.org/officeDocument/2006/relationships/hyperlink" Target="https://podminky.urs.cz/item/CS_URS_2023_01/043194000" TargetMode="External" /><Relationship Id="rId9" Type="http://schemas.openxmlformats.org/officeDocument/2006/relationships/hyperlink" Target="https://podminky.urs.cz/item/CS_URS_2023_01/074002000" TargetMode="External" /><Relationship Id="rId10" Type="http://schemas.openxmlformats.org/officeDocument/2006/relationships/hyperlink" Target="https://podminky.urs.cz/item/CS_URS_2023_01/079002000" TargetMode="External" /><Relationship Id="rId1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3</v>
      </c>
      <c r="AR10" s="23"/>
      <c r="BE10" s="32"/>
      <c r="BS10" s="20" t="s">
        <v>7</v>
      </c>
    </row>
    <row r="11" s="1" customFormat="1" ht="18.48" customHeight="1">
      <c r="B11" s="23"/>
      <c r="E11" s="28" t="s">
        <v>27</v>
      </c>
      <c r="AK11" s="33" t="s">
        <v>28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29</v>
      </c>
      <c r="AK13" s="33" t="s">
        <v>26</v>
      </c>
      <c r="AN13" s="35" t="s">
        <v>30</v>
      </c>
      <c r="AR13" s="23"/>
      <c r="BE13" s="32"/>
      <c r="BS13" s="20" t="s">
        <v>7</v>
      </c>
    </row>
    <row r="14">
      <c r="B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N14" s="35" t="s">
        <v>30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31</v>
      </c>
      <c r="AK16" s="33" t="s">
        <v>26</v>
      </c>
      <c r="AN16" s="28" t="s">
        <v>3</v>
      </c>
      <c r="AR16" s="23"/>
      <c r="BE16" s="32"/>
      <c r="BS16" s="20" t="s">
        <v>4</v>
      </c>
    </row>
    <row r="17" s="1" customFormat="1" ht="18.48" customHeight="1">
      <c r="B17" s="23"/>
      <c r="E17" s="28" t="s">
        <v>32</v>
      </c>
      <c r="AK17" s="33" t="s">
        <v>28</v>
      </c>
      <c r="AN17" s="28" t="s">
        <v>3</v>
      </c>
      <c r="AR17" s="23"/>
      <c r="BE17" s="32"/>
      <c r="BS17" s="20" t="s">
        <v>33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34</v>
      </c>
      <c r="AK19" s="33" t="s">
        <v>26</v>
      </c>
      <c r="AN19" s="28" t="s">
        <v>3</v>
      </c>
      <c r="AR19" s="23"/>
      <c r="BE19" s="32"/>
      <c r="BS19" s="20" t="s">
        <v>7</v>
      </c>
    </row>
    <row r="20" s="1" customFormat="1" ht="18.48" customHeight="1">
      <c r="B20" s="23"/>
      <c r="E20" s="28" t="s">
        <v>35</v>
      </c>
      <c r="AK20" s="33" t="s">
        <v>28</v>
      </c>
      <c r="AN20" s="28" t="s">
        <v>3</v>
      </c>
      <c r="AR20" s="23"/>
      <c r="BE20" s="32"/>
      <c r="BS20" s="20" t="s">
        <v>4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36</v>
      </c>
      <c r="AR22" s="23"/>
      <c r="BE22" s="32"/>
    </row>
    <row r="23" s="1" customFormat="1" ht="47.25" customHeight="1">
      <c r="B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42</v>
      </c>
      <c r="E29" s="3"/>
      <c r="F29" s="33" t="s">
        <v>43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44</v>
      </c>
      <c r="G30" s="3"/>
      <c r="H30" s="3"/>
      <c r="I30" s="3"/>
      <c r="J30" s="3"/>
      <c r="K30" s="3"/>
      <c r="L30" s="4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45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46</v>
      </c>
      <c r="G32" s="3"/>
      <c r="H32" s="3"/>
      <c r="I32" s="3"/>
      <c r="J32" s="3"/>
      <c r="K32" s="3"/>
      <c r="L32" s="4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47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635220003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Oprava mostu v km 17,790 na trati Hlubočky - Hrubá Voda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Hlubočky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22. 9. 2020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25.6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31</v>
      </c>
      <c r="AJ49" s="39"/>
      <c r="AK49" s="39"/>
      <c r="AL49" s="39"/>
      <c r="AM49" s="66" t="str">
        <f>IF(E17="","",E17)</f>
        <v>MORAVIA CONSULT Olomouc a.s.</v>
      </c>
      <c r="AN49" s="4"/>
      <c r="AO49" s="4"/>
      <c r="AP49" s="4"/>
      <c r="AQ49" s="39"/>
      <c r="AR49" s="40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29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34</v>
      </c>
      <c r="AJ50" s="39"/>
      <c r="AK50" s="39"/>
      <c r="AL50" s="39"/>
      <c r="AM50" s="66" t="str">
        <f>IF(E20="","",E20)</f>
        <v>Ing. Basler Miroslav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53</v>
      </c>
      <c r="D52" s="76"/>
      <c r="E52" s="76"/>
      <c r="F52" s="76"/>
      <c r="G52" s="76"/>
      <c r="H52" s="77"/>
      <c r="I52" s="78" t="s">
        <v>54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55</v>
      </c>
      <c r="AH52" s="76"/>
      <c r="AI52" s="76"/>
      <c r="AJ52" s="76"/>
      <c r="AK52" s="76"/>
      <c r="AL52" s="76"/>
      <c r="AM52" s="76"/>
      <c r="AN52" s="78" t="s">
        <v>56</v>
      </c>
      <c r="AO52" s="76"/>
      <c r="AP52" s="76"/>
      <c r="AQ52" s="80" t="s">
        <v>57</v>
      </c>
      <c r="AR52" s="40"/>
      <c r="AS52" s="81" t="s">
        <v>58</v>
      </c>
      <c r="AT52" s="82" t="s">
        <v>59</v>
      </c>
      <c r="AU52" s="82" t="s">
        <v>60</v>
      </c>
      <c r="AV52" s="82" t="s">
        <v>61</v>
      </c>
      <c r="AW52" s="82" t="s">
        <v>62</v>
      </c>
      <c r="AX52" s="82" t="s">
        <v>63</v>
      </c>
      <c r="AY52" s="82" t="s">
        <v>64</v>
      </c>
      <c r="AZ52" s="82" t="s">
        <v>65</v>
      </c>
      <c r="BA52" s="82" t="s">
        <v>66</v>
      </c>
      <c r="BB52" s="82" t="s">
        <v>67</v>
      </c>
      <c r="BC52" s="82" t="s">
        <v>68</v>
      </c>
      <c r="BD52" s="83" t="s">
        <v>69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70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ROUND(AG55+AG56+AG59,2)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ROUND(AS55+AS56+AS59,2)</f>
        <v>0</v>
      </c>
      <c r="AT54" s="94">
        <f>ROUND(SUM(AV54:AW54),2)</f>
        <v>0</v>
      </c>
      <c r="AU54" s="95">
        <f>ROUND(AU55+AU56+AU59,5)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ROUND(AZ55+AZ56+AZ59,2)</f>
        <v>0</v>
      </c>
      <c r="BA54" s="94">
        <f>ROUND(BA55+BA56+BA59,2)</f>
        <v>0</v>
      </c>
      <c r="BB54" s="94">
        <f>ROUND(BB55+BB56+BB59,2)</f>
        <v>0</v>
      </c>
      <c r="BC54" s="94">
        <f>ROUND(BC55+BC56+BC59,2)</f>
        <v>0</v>
      </c>
      <c r="BD54" s="96">
        <f>ROUND(BD55+BD56+BD59,2)</f>
        <v>0</v>
      </c>
      <c r="BE54" s="6"/>
      <c r="BS54" s="97" t="s">
        <v>71</v>
      </c>
      <c r="BT54" s="97" t="s">
        <v>72</v>
      </c>
      <c r="BU54" s="98" t="s">
        <v>73</v>
      </c>
      <c r="BV54" s="97" t="s">
        <v>74</v>
      </c>
      <c r="BW54" s="97" t="s">
        <v>5</v>
      </c>
      <c r="BX54" s="97" t="s">
        <v>75</v>
      </c>
      <c r="CL54" s="97" t="s">
        <v>3</v>
      </c>
    </row>
    <row r="55" s="7" customFormat="1" ht="16.5" customHeight="1">
      <c r="A55" s="99" t="s">
        <v>76</v>
      </c>
      <c r="B55" s="100"/>
      <c r="C55" s="101"/>
      <c r="D55" s="102" t="s">
        <v>77</v>
      </c>
      <c r="E55" s="102"/>
      <c r="F55" s="102"/>
      <c r="G55" s="102"/>
      <c r="H55" s="102"/>
      <c r="I55" s="103"/>
      <c r="J55" s="102" t="s">
        <v>78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'SO 01 - Most v km 17,790'!J30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79</v>
      </c>
      <c r="AR55" s="100"/>
      <c r="AS55" s="106">
        <v>0</v>
      </c>
      <c r="AT55" s="107">
        <f>ROUND(SUM(AV55:AW55),2)</f>
        <v>0</v>
      </c>
      <c r="AU55" s="108">
        <f>'SO 01 - Most v km 17,790'!P92</f>
        <v>0</v>
      </c>
      <c r="AV55" s="107">
        <f>'SO 01 - Most v km 17,790'!J33</f>
        <v>0</v>
      </c>
      <c r="AW55" s="107">
        <f>'SO 01 - Most v km 17,790'!J34</f>
        <v>0</v>
      </c>
      <c r="AX55" s="107">
        <f>'SO 01 - Most v km 17,790'!J35</f>
        <v>0</v>
      </c>
      <c r="AY55" s="107">
        <f>'SO 01 - Most v km 17,790'!J36</f>
        <v>0</v>
      </c>
      <c r="AZ55" s="107">
        <f>'SO 01 - Most v km 17,790'!F33</f>
        <v>0</v>
      </c>
      <c r="BA55" s="107">
        <f>'SO 01 - Most v km 17,790'!F34</f>
        <v>0</v>
      </c>
      <c r="BB55" s="107">
        <f>'SO 01 - Most v km 17,790'!F35</f>
        <v>0</v>
      </c>
      <c r="BC55" s="107">
        <f>'SO 01 - Most v km 17,790'!F36</f>
        <v>0</v>
      </c>
      <c r="BD55" s="109">
        <f>'SO 01 - Most v km 17,790'!F37</f>
        <v>0</v>
      </c>
      <c r="BE55" s="7"/>
      <c r="BT55" s="110" t="s">
        <v>80</v>
      </c>
      <c r="BV55" s="110" t="s">
        <v>74</v>
      </c>
      <c r="BW55" s="110" t="s">
        <v>81</v>
      </c>
      <c r="BX55" s="110" t="s">
        <v>5</v>
      </c>
      <c r="CL55" s="110" t="s">
        <v>3</v>
      </c>
      <c r="CM55" s="110" t="s">
        <v>82</v>
      </c>
    </row>
    <row r="56" s="7" customFormat="1" ht="24.75" customHeight="1">
      <c r="A56" s="7"/>
      <c r="B56" s="100"/>
      <c r="C56" s="101"/>
      <c r="D56" s="102" t="s">
        <v>83</v>
      </c>
      <c r="E56" s="102"/>
      <c r="F56" s="102"/>
      <c r="G56" s="102"/>
      <c r="H56" s="102"/>
      <c r="I56" s="103"/>
      <c r="J56" s="102" t="s">
        <v>84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11">
        <f>ROUND(SUM(AG57:AG58),2)</f>
        <v>0</v>
      </c>
      <c r="AH56" s="103"/>
      <c r="AI56" s="103"/>
      <c r="AJ56" s="103"/>
      <c r="AK56" s="103"/>
      <c r="AL56" s="103"/>
      <c r="AM56" s="103"/>
      <c r="AN56" s="104">
        <f>SUM(AG56,AT56)</f>
        <v>0</v>
      </c>
      <c r="AO56" s="103"/>
      <c r="AP56" s="103"/>
      <c r="AQ56" s="105" t="s">
        <v>79</v>
      </c>
      <c r="AR56" s="100"/>
      <c r="AS56" s="106">
        <f>ROUND(SUM(AS57:AS58),2)</f>
        <v>0</v>
      </c>
      <c r="AT56" s="107">
        <f>ROUND(SUM(AV56:AW56),2)</f>
        <v>0</v>
      </c>
      <c r="AU56" s="108">
        <f>ROUND(SUM(AU57:AU58),5)</f>
        <v>0</v>
      </c>
      <c r="AV56" s="107">
        <f>ROUND(AZ56*L29,2)</f>
        <v>0</v>
      </c>
      <c r="AW56" s="107">
        <f>ROUND(BA56*L30,2)</f>
        <v>0</v>
      </c>
      <c r="AX56" s="107">
        <f>ROUND(BB56*L29,2)</f>
        <v>0</v>
      </c>
      <c r="AY56" s="107">
        <f>ROUND(BC56*L30,2)</f>
        <v>0</v>
      </c>
      <c r="AZ56" s="107">
        <f>ROUND(SUM(AZ57:AZ58),2)</f>
        <v>0</v>
      </c>
      <c r="BA56" s="107">
        <f>ROUND(SUM(BA57:BA58),2)</f>
        <v>0</v>
      </c>
      <c r="BB56" s="107">
        <f>ROUND(SUM(BB57:BB58),2)</f>
        <v>0</v>
      </c>
      <c r="BC56" s="107">
        <f>ROUND(SUM(BC57:BC58),2)</f>
        <v>0</v>
      </c>
      <c r="BD56" s="109">
        <f>ROUND(SUM(BD57:BD58),2)</f>
        <v>0</v>
      </c>
      <c r="BE56" s="7"/>
      <c r="BS56" s="110" t="s">
        <v>71</v>
      </c>
      <c r="BT56" s="110" t="s">
        <v>80</v>
      </c>
      <c r="BU56" s="110" t="s">
        <v>73</v>
      </c>
      <c r="BV56" s="110" t="s">
        <v>74</v>
      </c>
      <c r="BW56" s="110" t="s">
        <v>85</v>
      </c>
      <c r="BX56" s="110" t="s">
        <v>5</v>
      </c>
      <c r="CL56" s="110" t="s">
        <v>3</v>
      </c>
      <c r="CM56" s="110" t="s">
        <v>82</v>
      </c>
    </row>
    <row r="57" s="4" customFormat="1" ht="16.5" customHeight="1">
      <c r="A57" s="99" t="s">
        <v>76</v>
      </c>
      <c r="B57" s="60"/>
      <c r="C57" s="10"/>
      <c r="D57" s="10"/>
      <c r="E57" s="112" t="s">
        <v>86</v>
      </c>
      <c r="F57" s="112"/>
      <c r="G57" s="112"/>
      <c r="H57" s="112"/>
      <c r="I57" s="112"/>
      <c r="J57" s="10"/>
      <c r="K57" s="112" t="s">
        <v>87</v>
      </c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3">
        <f>'SO 02.1 - Železniční svršek'!J32</f>
        <v>0</v>
      </c>
      <c r="AH57" s="10"/>
      <c r="AI57" s="10"/>
      <c r="AJ57" s="10"/>
      <c r="AK57" s="10"/>
      <c r="AL57" s="10"/>
      <c r="AM57" s="10"/>
      <c r="AN57" s="113">
        <f>SUM(AG57,AT57)</f>
        <v>0</v>
      </c>
      <c r="AO57" s="10"/>
      <c r="AP57" s="10"/>
      <c r="AQ57" s="114" t="s">
        <v>88</v>
      </c>
      <c r="AR57" s="60"/>
      <c r="AS57" s="115">
        <v>0</v>
      </c>
      <c r="AT57" s="116">
        <f>ROUND(SUM(AV57:AW57),2)</f>
        <v>0</v>
      </c>
      <c r="AU57" s="117">
        <f>'SO 02.1 - Železniční svršek'!P93</f>
        <v>0</v>
      </c>
      <c r="AV57" s="116">
        <f>'SO 02.1 - Železniční svršek'!J35</f>
        <v>0</v>
      </c>
      <c r="AW57" s="116">
        <f>'SO 02.1 - Železniční svršek'!J36</f>
        <v>0</v>
      </c>
      <c r="AX57" s="116">
        <f>'SO 02.1 - Železniční svršek'!J37</f>
        <v>0</v>
      </c>
      <c r="AY57" s="116">
        <f>'SO 02.1 - Železniční svršek'!J38</f>
        <v>0</v>
      </c>
      <c r="AZ57" s="116">
        <f>'SO 02.1 - Železniční svršek'!F35</f>
        <v>0</v>
      </c>
      <c r="BA57" s="116">
        <f>'SO 02.1 - Železniční svršek'!F36</f>
        <v>0</v>
      </c>
      <c r="BB57" s="116">
        <f>'SO 02.1 - Železniční svršek'!F37</f>
        <v>0</v>
      </c>
      <c r="BC57" s="116">
        <f>'SO 02.1 - Železniční svršek'!F38</f>
        <v>0</v>
      </c>
      <c r="BD57" s="118">
        <f>'SO 02.1 - Železniční svršek'!F39</f>
        <v>0</v>
      </c>
      <c r="BE57" s="4"/>
      <c r="BT57" s="28" t="s">
        <v>82</v>
      </c>
      <c r="BV57" s="28" t="s">
        <v>74</v>
      </c>
      <c r="BW57" s="28" t="s">
        <v>89</v>
      </c>
      <c r="BX57" s="28" t="s">
        <v>85</v>
      </c>
      <c r="CL57" s="28" t="s">
        <v>3</v>
      </c>
    </row>
    <row r="58" s="4" customFormat="1" ht="16.5" customHeight="1">
      <c r="A58" s="99" t="s">
        <v>76</v>
      </c>
      <c r="B58" s="60"/>
      <c r="C58" s="10"/>
      <c r="D58" s="10"/>
      <c r="E58" s="112" t="s">
        <v>90</v>
      </c>
      <c r="F58" s="112"/>
      <c r="G58" s="112"/>
      <c r="H58" s="112"/>
      <c r="I58" s="112"/>
      <c r="J58" s="10"/>
      <c r="K58" s="112" t="s">
        <v>91</v>
      </c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3">
        <f>'SO 02.2 - Železniční spodek'!J32</f>
        <v>0</v>
      </c>
      <c r="AH58" s="10"/>
      <c r="AI58" s="10"/>
      <c r="AJ58" s="10"/>
      <c r="AK58" s="10"/>
      <c r="AL58" s="10"/>
      <c r="AM58" s="10"/>
      <c r="AN58" s="113">
        <f>SUM(AG58,AT58)</f>
        <v>0</v>
      </c>
      <c r="AO58" s="10"/>
      <c r="AP58" s="10"/>
      <c r="AQ58" s="114" t="s">
        <v>88</v>
      </c>
      <c r="AR58" s="60"/>
      <c r="AS58" s="115">
        <v>0</v>
      </c>
      <c r="AT58" s="116">
        <f>ROUND(SUM(AV58:AW58),2)</f>
        <v>0</v>
      </c>
      <c r="AU58" s="117">
        <f>'SO 02.2 - Železniční spodek'!P91</f>
        <v>0</v>
      </c>
      <c r="AV58" s="116">
        <f>'SO 02.2 - Železniční spodek'!J35</f>
        <v>0</v>
      </c>
      <c r="AW58" s="116">
        <f>'SO 02.2 - Železniční spodek'!J36</f>
        <v>0</v>
      </c>
      <c r="AX58" s="116">
        <f>'SO 02.2 - Železniční spodek'!J37</f>
        <v>0</v>
      </c>
      <c r="AY58" s="116">
        <f>'SO 02.2 - Železniční spodek'!J38</f>
        <v>0</v>
      </c>
      <c r="AZ58" s="116">
        <f>'SO 02.2 - Železniční spodek'!F35</f>
        <v>0</v>
      </c>
      <c r="BA58" s="116">
        <f>'SO 02.2 - Železniční spodek'!F36</f>
        <v>0</v>
      </c>
      <c r="BB58" s="116">
        <f>'SO 02.2 - Železniční spodek'!F37</f>
        <v>0</v>
      </c>
      <c r="BC58" s="116">
        <f>'SO 02.2 - Železniční spodek'!F38</f>
        <v>0</v>
      </c>
      <c r="BD58" s="118">
        <f>'SO 02.2 - Železniční spodek'!F39</f>
        <v>0</v>
      </c>
      <c r="BE58" s="4"/>
      <c r="BT58" s="28" t="s">
        <v>82</v>
      </c>
      <c r="BV58" s="28" t="s">
        <v>74</v>
      </c>
      <c r="BW58" s="28" t="s">
        <v>92</v>
      </c>
      <c r="BX58" s="28" t="s">
        <v>85</v>
      </c>
      <c r="CL58" s="28" t="s">
        <v>3</v>
      </c>
    </row>
    <row r="59" s="7" customFormat="1" ht="24.75" customHeight="1">
      <c r="A59" s="99" t="s">
        <v>76</v>
      </c>
      <c r="B59" s="100"/>
      <c r="C59" s="101"/>
      <c r="D59" s="102" t="s">
        <v>93</v>
      </c>
      <c r="E59" s="102"/>
      <c r="F59" s="102"/>
      <c r="G59" s="102"/>
      <c r="H59" s="102"/>
      <c r="I59" s="103"/>
      <c r="J59" s="102" t="s">
        <v>94</v>
      </c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4">
        <f>'VRN - Most v km 17,790 - ...'!J30</f>
        <v>0</v>
      </c>
      <c r="AH59" s="103"/>
      <c r="AI59" s="103"/>
      <c r="AJ59" s="103"/>
      <c r="AK59" s="103"/>
      <c r="AL59" s="103"/>
      <c r="AM59" s="103"/>
      <c r="AN59" s="104">
        <f>SUM(AG59,AT59)</f>
        <v>0</v>
      </c>
      <c r="AO59" s="103"/>
      <c r="AP59" s="103"/>
      <c r="AQ59" s="105" t="s">
        <v>79</v>
      </c>
      <c r="AR59" s="100"/>
      <c r="AS59" s="119">
        <v>0</v>
      </c>
      <c r="AT59" s="120">
        <f>ROUND(SUM(AV59:AW59),2)</f>
        <v>0</v>
      </c>
      <c r="AU59" s="121">
        <f>'VRN - Most v km 17,790 - ...'!P87</f>
        <v>0</v>
      </c>
      <c r="AV59" s="120">
        <f>'VRN - Most v km 17,790 - ...'!J33</f>
        <v>0</v>
      </c>
      <c r="AW59" s="120">
        <f>'VRN - Most v km 17,790 - ...'!J34</f>
        <v>0</v>
      </c>
      <c r="AX59" s="120">
        <f>'VRN - Most v km 17,790 - ...'!J35</f>
        <v>0</v>
      </c>
      <c r="AY59" s="120">
        <f>'VRN - Most v km 17,790 - ...'!J36</f>
        <v>0</v>
      </c>
      <c r="AZ59" s="120">
        <f>'VRN - Most v km 17,790 - ...'!F33</f>
        <v>0</v>
      </c>
      <c r="BA59" s="120">
        <f>'VRN - Most v km 17,790 - ...'!F34</f>
        <v>0</v>
      </c>
      <c r="BB59" s="120">
        <f>'VRN - Most v km 17,790 - ...'!F35</f>
        <v>0</v>
      </c>
      <c r="BC59" s="120">
        <f>'VRN - Most v km 17,790 - ...'!F36</f>
        <v>0</v>
      </c>
      <c r="BD59" s="122">
        <f>'VRN - Most v km 17,790 - ...'!F37</f>
        <v>0</v>
      </c>
      <c r="BE59" s="7"/>
      <c r="BT59" s="110" t="s">
        <v>80</v>
      </c>
      <c r="BV59" s="110" t="s">
        <v>74</v>
      </c>
      <c r="BW59" s="110" t="s">
        <v>95</v>
      </c>
      <c r="BX59" s="110" t="s">
        <v>5</v>
      </c>
      <c r="CL59" s="110" t="s">
        <v>3</v>
      </c>
      <c r="CM59" s="110" t="s">
        <v>82</v>
      </c>
    </row>
    <row r="60" s="2" customFormat="1" ht="30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0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0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 01 - Most v km 17,790'!C2" display="/"/>
    <hyperlink ref="A57" location="'SO 02.1 - Železniční svršek'!C2" display="/"/>
    <hyperlink ref="A58" location="'SO 02.2 - Železniční spodek'!C2" display="/"/>
    <hyperlink ref="A59" location="'VRN - Most v km 17,790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96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Oprava mostu v km 17,790 na trati Hlubočky - Hrubá Voda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97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98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99</v>
      </c>
      <c r="G12" s="39"/>
      <c r="H12" s="39"/>
      <c r="I12" s="33" t="s">
        <v>23</v>
      </c>
      <c r="J12" s="65" t="str">
        <f>'Rekapitulace stavby'!AN8</f>
        <v>22. 9. 2020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100</v>
      </c>
      <c r="F24" s="39"/>
      <c r="G24" s="39"/>
      <c r="H24" s="39"/>
      <c r="I24" s="33" t="s">
        <v>28</v>
      </c>
      <c r="J24" s="28" t="s">
        <v>3</v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26"/>
      <c r="B27" s="127"/>
      <c r="C27" s="126"/>
      <c r="D27" s="126"/>
      <c r="E27" s="37" t="s">
        <v>3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ROUND(J92,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ROUND((SUM(BE92:BE622)),  2)</f>
        <v>0</v>
      </c>
      <c r="G33" s="39"/>
      <c r="H33" s="39"/>
      <c r="I33" s="132">
        <v>0.20999999999999999</v>
      </c>
      <c r="J33" s="131">
        <f>ROUND(((SUM(BE92:BE622))*I33),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ROUND((SUM(BF92:BF622)),  2)</f>
        <v>0</v>
      </c>
      <c r="G34" s="39"/>
      <c r="H34" s="39"/>
      <c r="I34" s="132">
        <v>0.14999999999999999</v>
      </c>
      <c r="J34" s="131">
        <f>ROUND(((SUM(BF92:BF622))*I34),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ROUND((SUM(BG92:BG622)),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ROUND((SUM(BH92:BH622)),  2)</f>
        <v>0</v>
      </c>
      <c r="G36" s="39"/>
      <c r="H36" s="39"/>
      <c r="I36" s="132">
        <v>0.14999999999999999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ROUND((SUM(BI92:BI622)),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Oprava mostu v km 17,790 na trati Hlubočky - Hrubá Voda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SO 01 - Most v km 17,790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Hlubočky/Domašov</v>
      </c>
      <c r="G52" s="39"/>
      <c r="H52" s="39"/>
      <c r="I52" s="33" t="s">
        <v>23</v>
      </c>
      <c r="J52" s="65" t="str">
        <f>IF(J12="","",J12)</f>
        <v>22. 9. 2020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39"/>
      <c r="E54" s="39"/>
      <c r="F54" s="28" t="str">
        <f>E15</f>
        <v>Správa železnic, státní organizace</v>
      </c>
      <c r="G54" s="39"/>
      <c r="H54" s="39"/>
      <c r="I54" s="33" t="s">
        <v>31</v>
      </c>
      <c r="J54" s="37" t="str">
        <f>E21</f>
        <v>MORAVIA CONSULT Olomouc a.s.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Ing. et Ing. Ondřej Suk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102</v>
      </c>
      <c r="D57" s="133"/>
      <c r="E57" s="133"/>
      <c r="F57" s="133"/>
      <c r="G57" s="133"/>
      <c r="H57" s="133"/>
      <c r="I57" s="133"/>
      <c r="J57" s="140" t="s">
        <v>103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J92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104</v>
      </c>
    </row>
    <row r="60" s="9" customFormat="1" ht="24.96" customHeight="1">
      <c r="A60" s="9"/>
      <c r="B60" s="142"/>
      <c r="C60" s="9"/>
      <c r="D60" s="143" t="s">
        <v>105</v>
      </c>
      <c r="E60" s="144"/>
      <c r="F60" s="144"/>
      <c r="G60" s="144"/>
      <c r="H60" s="144"/>
      <c r="I60" s="144"/>
      <c r="J60" s="145">
        <f>J93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6"/>
      <c r="C61" s="10"/>
      <c r="D61" s="147" t="s">
        <v>106</v>
      </c>
      <c r="E61" s="148"/>
      <c r="F61" s="148"/>
      <c r="G61" s="148"/>
      <c r="H61" s="148"/>
      <c r="I61" s="148"/>
      <c r="J61" s="149">
        <f>J94</f>
        <v>0</v>
      </c>
      <c r="K61" s="10"/>
      <c r="L61" s="14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6"/>
      <c r="C62" s="10"/>
      <c r="D62" s="147" t="s">
        <v>107</v>
      </c>
      <c r="E62" s="148"/>
      <c r="F62" s="148"/>
      <c r="G62" s="148"/>
      <c r="H62" s="148"/>
      <c r="I62" s="148"/>
      <c r="J62" s="149">
        <f>J144</f>
        <v>0</v>
      </c>
      <c r="K62" s="10"/>
      <c r="L62" s="14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6"/>
      <c r="C63" s="10"/>
      <c r="D63" s="147" t="s">
        <v>108</v>
      </c>
      <c r="E63" s="148"/>
      <c r="F63" s="148"/>
      <c r="G63" s="148"/>
      <c r="H63" s="148"/>
      <c r="I63" s="148"/>
      <c r="J63" s="149">
        <f>J155</f>
        <v>0</v>
      </c>
      <c r="K63" s="10"/>
      <c r="L63" s="14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6"/>
      <c r="C64" s="10"/>
      <c r="D64" s="147" t="s">
        <v>109</v>
      </c>
      <c r="E64" s="148"/>
      <c r="F64" s="148"/>
      <c r="G64" s="148"/>
      <c r="H64" s="148"/>
      <c r="I64" s="148"/>
      <c r="J64" s="149">
        <f>J164</f>
        <v>0</v>
      </c>
      <c r="K64" s="10"/>
      <c r="L64" s="14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6"/>
      <c r="C65" s="10"/>
      <c r="D65" s="147" t="s">
        <v>110</v>
      </c>
      <c r="E65" s="148"/>
      <c r="F65" s="148"/>
      <c r="G65" s="148"/>
      <c r="H65" s="148"/>
      <c r="I65" s="148"/>
      <c r="J65" s="149">
        <f>J215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111</v>
      </c>
      <c r="E66" s="148"/>
      <c r="F66" s="148"/>
      <c r="G66" s="148"/>
      <c r="H66" s="148"/>
      <c r="I66" s="148"/>
      <c r="J66" s="149">
        <f>J220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112</v>
      </c>
      <c r="E67" s="148"/>
      <c r="F67" s="148"/>
      <c r="G67" s="148"/>
      <c r="H67" s="148"/>
      <c r="I67" s="148"/>
      <c r="J67" s="149">
        <f>J234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113</v>
      </c>
      <c r="E68" s="148"/>
      <c r="F68" s="148"/>
      <c r="G68" s="148"/>
      <c r="H68" s="148"/>
      <c r="I68" s="148"/>
      <c r="J68" s="149">
        <f>J452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6"/>
      <c r="C69" s="10"/>
      <c r="D69" s="147" t="s">
        <v>114</v>
      </c>
      <c r="E69" s="148"/>
      <c r="F69" s="148"/>
      <c r="G69" s="148"/>
      <c r="H69" s="148"/>
      <c r="I69" s="148"/>
      <c r="J69" s="149">
        <f>J483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42"/>
      <c r="C70" s="9"/>
      <c r="D70" s="143" t="s">
        <v>115</v>
      </c>
      <c r="E70" s="144"/>
      <c r="F70" s="144"/>
      <c r="G70" s="144"/>
      <c r="H70" s="144"/>
      <c r="I70" s="144"/>
      <c r="J70" s="145">
        <f>J486</f>
        <v>0</v>
      </c>
      <c r="K70" s="9"/>
      <c r="L70" s="14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46"/>
      <c r="C71" s="10"/>
      <c r="D71" s="147" t="s">
        <v>116</v>
      </c>
      <c r="E71" s="148"/>
      <c r="F71" s="148"/>
      <c r="G71" s="148"/>
      <c r="H71" s="148"/>
      <c r="I71" s="148"/>
      <c r="J71" s="149">
        <f>J487</f>
        <v>0</v>
      </c>
      <c r="K71" s="10"/>
      <c r="L71" s="14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46"/>
      <c r="C72" s="10"/>
      <c r="D72" s="147" t="s">
        <v>117</v>
      </c>
      <c r="E72" s="148"/>
      <c r="F72" s="148"/>
      <c r="G72" s="148"/>
      <c r="H72" s="148"/>
      <c r="I72" s="148"/>
      <c r="J72" s="149">
        <f>J551</f>
        <v>0</v>
      </c>
      <c r="K72" s="10"/>
      <c r="L72" s="14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39"/>
      <c r="D73" s="39"/>
      <c r="E73" s="39"/>
      <c r="F73" s="39"/>
      <c r="G73" s="39"/>
      <c r="H73" s="39"/>
      <c r="I73" s="39"/>
      <c r="J73" s="39"/>
      <c r="K73" s="3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58"/>
      <c r="C78" s="59"/>
      <c r="D78" s="59"/>
      <c r="E78" s="59"/>
      <c r="F78" s="59"/>
      <c r="G78" s="59"/>
      <c r="H78" s="59"/>
      <c r="I78" s="59"/>
      <c r="J78" s="59"/>
      <c r="K78" s="5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118</v>
      </c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17</v>
      </c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39"/>
      <c r="D82" s="39"/>
      <c r="E82" s="124" t="str">
        <f>E7</f>
        <v>Oprava mostu v km 17,790 na trati Hlubočky - Hrubá Voda</v>
      </c>
      <c r="F82" s="33"/>
      <c r="G82" s="33"/>
      <c r="H82" s="33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97</v>
      </c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39"/>
      <c r="D84" s="39"/>
      <c r="E84" s="63" t="str">
        <f>E9</f>
        <v>SO 01 - Most v km 17,790</v>
      </c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39"/>
      <c r="E86" s="39"/>
      <c r="F86" s="28" t="str">
        <f>F12</f>
        <v>Hlubočky/Domašov</v>
      </c>
      <c r="G86" s="39"/>
      <c r="H86" s="39"/>
      <c r="I86" s="33" t="s">
        <v>23</v>
      </c>
      <c r="J86" s="65" t="str">
        <f>IF(J12="","",J12)</f>
        <v>22. 9. 2020</v>
      </c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39"/>
      <c r="D87" s="39"/>
      <c r="E87" s="39"/>
      <c r="F87" s="39"/>
      <c r="G87" s="39"/>
      <c r="H87" s="39"/>
      <c r="I87" s="39"/>
      <c r="J87" s="39"/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39"/>
      <c r="E88" s="39"/>
      <c r="F88" s="28" t="str">
        <f>E15</f>
        <v>Správa železnic, státní organizace</v>
      </c>
      <c r="G88" s="39"/>
      <c r="H88" s="39"/>
      <c r="I88" s="33" t="s">
        <v>31</v>
      </c>
      <c r="J88" s="37" t="str">
        <f>E21</f>
        <v>MORAVIA CONSULT Olomouc a.s.</v>
      </c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29</v>
      </c>
      <c r="D89" s="39"/>
      <c r="E89" s="39"/>
      <c r="F89" s="28" t="str">
        <f>IF(E18="","",E18)</f>
        <v>Vyplň údaj</v>
      </c>
      <c r="G89" s="39"/>
      <c r="H89" s="39"/>
      <c r="I89" s="33" t="s">
        <v>34</v>
      </c>
      <c r="J89" s="37" t="str">
        <f>E24</f>
        <v>Ing. et Ing. Ondřej Suk</v>
      </c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50"/>
      <c r="B91" s="151"/>
      <c r="C91" s="152" t="s">
        <v>119</v>
      </c>
      <c r="D91" s="153" t="s">
        <v>57</v>
      </c>
      <c r="E91" s="153" t="s">
        <v>53</v>
      </c>
      <c r="F91" s="153" t="s">
        <v>54</v>
      </c>
      <c r="G91" s="153" t="s">
        <v>120</v>
      </c>
      <c r="H91" s="153" t="s">
        <v>121</v>
      </c>
      <c r="I91" s="153" t="s">
        <v>122</v>
      </c>
      <c r="J91" s="153" t="s">
        <v>103</v>
      </c>
      <c r="K91" s="154" t="s">
        <v>123</v>
      </c>
      <c r="L91" s="155"/>
      <c r="M91" s="81" t="s">
        <v>3</v>
      </c>
      <c r="N91" s="82" t="s">
        <v>42</v>
      </c>
      <c r="O91" s="82" t="s">
        <v>124</v>
      </c>
      <c r="P91" s="82" t="s">
        <v>125</v>
      </c>
      <c r="Q91" s="82" t="s">
        <v>126</v>
      </c>
      <c r="R91" s="82" t="s">
        <v>127</v>
      </c>
      <c r="S91" s="82" t="s">
        <v>128</v>
      </c>
      <c r="T91" s="83" t="s">
        <v>129</v>
      </c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</row>
    <row r="92" s="2" customFormat="1" ht="22.8" customHeight="1">
      <c r="A92" s="39"/>
      <c r="B92" s="40"/>
      <c r="C92" s="88" t="s">
        <v>130</v>
      </c>
      <c r="D92" s="39"/>
      <c r="E92" s="39"/>
      <c r="F92" s="39"/>
      <c r="G92" s="39"/>
      <c r="H92" s="39"/>
      <c r="I92" s="39"/>
      <c r="J92" s="156">
        <f>BK92</f>
        <v>0</v>
      </c>
      <c r="K92" s="39"/>
      <c r="L92" s="40"/>
      <c r="M92" s="84"/>
      <c r="N92" s="69"/>
      <c r="O92" s="85"/>
      <c r="P92" s="157">
        <f>P93+P486</f>
        <v>0</v>
      </c>
      <c r="Q92" s="85"/>
      <c r="R92" s="157">
        <f>R93+R486</f>
        <v>213.04457921999997</v>
      </c>
      <c r="S92" s="85"/>
      <c r="T92" s="158">
        <f>T93+T486</f>
        <v>280.54654999999997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71</v>
      </c>
      <c r="AU92" s="20" t="s">
        <v>104</v>
      </c>
      <c r="BK92" s="159">
        <f>BK93+BK486</f>
        <v>0</v>
      </c>
    </row>
    <row r="93" s="12" customFormat="1" ht="25.92" customHeight="1">
      <c r="A93" s="12"/>
      <c r="B93" s="160"/>
      <c r="C93" s="12"/>
      <c r="D93" s="161" t="s">
        <v>71</v>
      </c>
      <c r="E93" s="162" t="s">
        <v>131</v>
      </c>
      <c r="F93" s="162" t="s">
        <v>132</v>
      </c>
      <c r="G93" s="12"/>
      <c r="H93" s="12"/>
      <c r="I93" s="163"/>
      <c r="J93" s="164">
        <f>BK93</f>
        <v>0</v>
      </c>
      <c r="K93" s="12"/>
      <c r="L93" s="160"/>
      <c r="M93" s="165"/>
      <c r="N93" s="166"/>
      <c r="O93" s="166"/>
      <c r="P93" s="167">
        <f>P94+P144+P155+P164+P215+P220+P234+P452+P483</f>
        <v>0</v>
      </c>
      <c r="Q93" s="166"/>
      <c r="R93" s="167">
        <f>R94+R144+R155+R164+R215+R220+R234+R452+R483</f>
        <v>210.43427637999997</v>
      </c>
      <c r="S93" s="166"/>
      <c r="T93" s="168">
        <f>T94+T144+T155+T164+T215+T220+T234+T452+T483</f>
        <v>279.77272999999997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61" t="s">
        <v>80</v>
      </c>
      <c r="AT93" s="169" t="s">
        <v>71</v>
      </c>
      <c r="AU93" s="169" t="s">
        <v>72</v>
      </c>
      <c r="AY93" s="161" t="s">
        <v>133</v>
      </c>
      <c r="BK93" s="170">
        <f>BK94+BK144+BK155+BK164+BK215+BK220+BK234+BK452+BK483</f>
        <v>0</v>
      </c>
    </row>
    <row r="94" s="12" customFormat="1" ht="22.8" customHeight="1">
      <c r="A94" s="12"/>
      <c r="B94" s="160"/>
      <c r="C94" s="12"/>
      <c r="D94" s="161" t="s">
        <v>71</v>
      </c>
      <c r="E94" s="171" t="s">
        <v>80</v>
      </c>
      <c r="F94" s="171" t="s">
        <v>134</v>
      </c>
      <c r="G94" s="12"/>
      <c r="H94" s="12"/>
      <c r="I94" s="163"/>
      <c r="J94" s="172">
        <f>BK94</f>
        <v>0</v>
      </c>
      <c r="K94" s="12"/>
      <c r="L94" s="160"/>
      <c r="M94" s="165"/>
      <c r="N94" s="166"/>
      <c r="O94" s="166"/>
      <c r="P94" s="167">
        <f>SUM(P95:P143)</f>
        <v>0</v>
      </c>
      <c r="Q94" s="166"/>
      <c r="R94" s="167">
        <f>SUM(R95:R143)</f>
        <v>16.538</v>
      </c>
      <c r="S94" s="166"/>
      <c r="T94" s="168">
        <f>SUM(T95:T143)</f>
        <v>179.95239999999998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61" t="s">
        <v>80</v>
      </c>
      <c r="AT94" s="169" t="s">
        <v>71</v>
      </c>
      <c r="AU94" s="169" t="s">
        <v>80</v>
      </c>
      <c r="AY94" s="161" t="s">
        <v>133</v>
      </c>
      <c r="BK94" s="170">
        <f>SUM(BK95:BK143)</f>
        <v>0</v>
      </c>
    </row>
    <row r="95" s="2" customFormat="1" ht="49.05" customHeight="1">
      <c r="A95" s="39"/>
      <c r="B95" s="173"/>
      <c r="C95" s="174" t="s">
        <v>80</v>
      </c>
      <c r="D95" s="174" t="s">
        <v>135</v>
      </c>
      <c r="E95" s="175" t="s">
        <v>136</v>
      </c>
      <c r="F95" s="176" t="s">
        <v>137</v>
      </c>
      <c r="G95" s="177" t="s">
        <v>138</v>
      </c>
      <c r="H95" s="178">
        <v>120</v>
      </c>
      <c r="I95" s="179"/>
      <c r="J95" s="180">
        <f>ROUND(I95*H95,2)</f>
        <v>0</v>
      </c>
      <c r="K95" s="176" t="s">
        <v>139</v>
      </c>
      <c r="L95" s="40"/>
      <c r="M95" s="181" t="s">
        <v>3</v>
      </c>
      <c r="N95" s="182" t="s">
        <v>43</v>
      </c>
      <c r="O95" s="73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85" t="s">
        <v>140</v>
      </c>
      <c r="AT95" s="185" t="s">
        <v>135</v>
      </c>
      <c r="AU95" s="185" t="s">
        <v>82</v>
      </c>
      <c r="AY95" s="20" t="s">
        <v>133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0" t="s">
        <v>80</v>
      </c>
      <c r="BK95" s="186">
        <f>ROUND(I95*H95,2)</f>
        <v>0</v>
      </c>
      <c r="BL95" s="20" t="s">
        <v>140</v>
      </c>
      <c r="BM95" s="185" t="s">
        <v>141</v>
      </c>
    </row>
    <row r="96" s="2" customFormat="1">
      <c r="A96" s="39"/>
      <c r="B96" s="40"/>
      <c r="C96" s="39"/>
      <c r="D96" s="187" t="s">
        <v>142</v>
      </c>
      <c r="E96" s="39"/>
      <c r="F96" s="188" t="s">
        <v>143</v>
      </c>
      <c r="G96" s="39"/>
      <c r="H96" s="39"/>
      <c r="I96" s="189"/>
      <c r="J96" s="39"/>
      <c r="K96" s="39"/>
      <c r="L96" s="40"/>
      <c r="M96" s="190"/>
      <c r="N96" s="191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142</v>
      </c>
      <c r="AU96" s="20" t="s">
        <v>82</v>
      </c>
    </row>
    <row r="97" s="13" customFormat="1">
      <c r="A97" s="13"/>
      <c r="B97" s="192"/>
      <c r="C97" s="13"/>
      <c r="D97" s="193" t="s">
        <v>144</v>
      </c>
      <c r="E97" s="194" t="s">
        <v>3</v>
      </c>
      <c r="F97" s="195" t="s">
        <v>145</v>
      </c>
      <c r="G97" s="13"/>
      <c r="H97" s="194" t="s">
        <v>3</v>
      </c>
      <c r="I97" s="196"/>
      <c r="J97" s="13"/>
      <c r="K97" s="13"/>
      <c r="L97" s="192"/>
      <c r="M97" s="197"/>
      <c r="N97" s="198"/>
      <c r="O97" s="198"/>
      <c r="P97" s="198"/>
      <c r="Q97" s="198"/>
      <c r="R97" s="198"/>
      <c r="S97" s="198"/>
      <c r="T97" s="19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94" t="s">
        <v>144</v>
      </c>
      <c r="AU97" s="194" t="s">
        <v>82</v>
      </c>
      <c r="AV97" s="13" t="s">
        <v>80</v>
      </c>
      <c r="AW97" s="13" t="s">
        <v>33</v>
      </c>
      <c r="AX97" s="13" t="s">
        <v>72</v>
      </c>
      <c r="AY97" s="194" t="s">
        <v>133</v>
      </c>
    </row>
    <row r="98" s="14" customFormat="1">
      <c r="A98" s="14"/>
      <c r="B98" s="200"/>
      <c r="C98" s="14"/>
      <c r="D98" s="193" t="s">
        <v>144</v>
      </c>
      <c r="E98" s="201" t="s">
        <v>3</v>
      </c>
      <c r="F98" s="202" t="s">
        <v>146</v>
      </c>
      <c r="G98" s="14"/>
      <c r="H98" s="203">
        <v>120</v>
      </c>
      <c r="I98" s="204"/>
      <c r="J98" s="14"/>
      <c r="K98" s="14"/>
      <c r="L98" s="200"/>
      <c r="M98" s="205"/>
      <c r="N98" s="206"/>
      <c r="O98" s="206"/>
      <c r="P98" s="206"/>
      <c r="Q98" s="206"/>
      <c r="R98" s="206"/>
      <c r="S98" s="206"/>
      <c r="T98" s="20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01" t="s">
        <v>144</v>
      </c>
      <c r="AU98" s="201" t="s">
        <v>82</v>
      </c>
      <c r="AV98" s="14" t="s">
        <v>82</v>
      </c>
      <c r="AW98" s="14" t="s">
        <v>33</v>
      </c>
      <c r="AX98" s="14" t="s">
        <v>80</v>
      </c>
      <c r="AY98" s="201" t="s">
        <v>133</v>
      </c>
    </row>
    <row r="99" s="2" customFormat="1" ht="44.25" customHeight="1">
      <c r="A99" s="39"/>
      <c r="B99" s="173"/>
      <c r="C99" s="174" t="s">
        <v>82</v>
      </c>
      <c r="D99" s="174" t="s">
        <v>135</v>
      </c>
      <c r="E99" s="175" t="s">
        <v>147</v>
      </c>
      <c r="F99" s="176" t="s">
        <v>148</v>
      </c>
      <c r="G99" s="177" t="s">
        <v>138</v>
      </c>
      <c r="H99" s="178">
        <v>250</v>
      </c>
      <c r="I99" s="179"/>
      <c r="J99" s="180">
        <f>ROUND(I99*H99,2)</f>
        <v>0</v>
      </c>
      <c r="K99" s="176" t="s">
        <v>139</v>
      </c>
      <c r="L99" s="40"/>
      <c r="M99" s="181" t="s">
        <v>3</v>
      </c>
      <c r="N99" s="182" t="s">
        <v>43</v>
      </c>
      <c r="O99" s="73"/>
      <c r="P99" s="183">
        <f>O99*H99</f>
        <v>0</v>
      </c>
      <c r="Q99" s="183">
        <v>0</v>
      </c>
      <c r="R99" s="183">
        <f>Q99*H99</f>
        <v>0</v>
      </c>
      <c r="S99" s="183">
        <v>0.35499999999999998</v>
      </c>
      <c r="T99" s="184">
        <f>S99*H99</f>
        <v>88.75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85" t="s">
        <v>140</v>
      </c>
      <c r="AT99" s="185" t="s">
        <v>135</v>
      </c>
      <c r="AU99" s="185" t="s">
        <v>82</v>
      </c>
      <c r="AY99" s="20" t="s">
        <v>133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20" t="s">
        <v>80</v>
      </c>
      <c r="BK99" s="186">
        <f>ROUND(I99*H99,2)</f>
        <v>0</v>
      </c>
      <c r="BL99" s="20" t="s">
        <v>140</v>
      </c>
      <c r="BM99" s="185" t="s">
        <v>149</v>
      </c>
    </row>
    <row r="100" s="2" customFormat="1">
      <c r="A100" s="39"/>
      <c r="B100" s="40"/>
      <c r="C100" s="39"/>
      <c r="D100" s="187" t="s">
        <v>142</v>
      </c>
      <c r="E100" s="39"/>
      <c r="F100" s="188" t="s">
        <v>150</v>
      </c>
      <c r="G100" s="39"/>
      <c r="H100" s="39"/>
      <c r="I100" s="189"/>
      <c r="J100" s="39"/>
      <c r="K100" s="39"/>
      <c r="L100" s="40"/>
      <c r="M100" s="190"/>
      <c r="N100" s="191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142</v>
      </c>
      <c r="AU100" s="20" t="s">
        <v>82</v>
      </c>
    </row>
    <row r="101" s="13" customFormat="1">
      <c r="A101" s="13"/>
      <c r="B101" s="192"/>
      <c r="C101" s="13"/>
      <c r="D101" s="193" t="s">
        <v>144</v>
      </c>
      <c r="E101" s="194" t="s">
        <v>3</v>
      </c>
      <c r="F101" s="195" t="s">
        <v>151</v>
      </c>
      <c r="G101" s="13"/>
      <c r="H101" s="194" t="s">
        <v>3</v>
      </c>
      <c r="I101" s="196"/>
      <c r="J101" s="13"/>
      <c r="K101" s="13"/>
      <c r="L101" s="192"/>
      <c r="M101" s="197"/>
      <c r="N101" s="198"/>
      <c r="O101" s="198"/>
      <c r="P101" s="198"/>
      <c r="Q101" s="198"/>
      <c r="R101" s="198"/>
      <c r="S101" s="198"/>
      <c r="T101" s="19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4" t="s">
        <v>144</v>
      </c>
      <c r="AU101" s="194" t="s">
        <v>82</v>
      </c>
      <c r="AV101" s="13" t="s">
        <v>80</v>
      </c>
      <c r="AW101" s="13" t="s">
        <v>33</v>
      </c>
      <c r="AX101" s="13" t="s">
        <v>72</v>
      </c>
      <c r="AY101" s="194" t="s">
        <v>133</v>
      </c>
    </row>
    <row r="102" s="14" customFormat="1">
      <c r="A102" s="14"/>
      <c r="B102" s="200"/>
      <c r="C102" s="14"/>
      <c r="D102" s="193" t="s">
        <v>144</v>
      </c>
      <c r="E102" s="201" t="s">
        <v>3</v>
      </c>
      <c r="F102" s="202" t="s">
        <v>152</v>
      </c>
      <c r="G102" s="14"/>
      <c r="H102" s="203">
        <v>250</v>
      </c>
      <c r="I102" s="204"/>
      <c r="J102" s="14"/>
      <c r="K102" s="14"/>
      <c r="L102" s="200"/>
      <c r="M102" s="205"/>
      <c r="N102" s="206"/>
      <c r="O102" s="206"/>
      <c r="P102" s="206"/>
      <c r="Q102" s="206"/>
      <c r="R102" s="206"/>
      <c r="S102" s="206"/>
      <c r="T102" s="20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01" t="s">
        <v>144</v>
      </c>
      <c r="AU102" s="201" t="s">
        <v>82</v>
      </c>
      <c r="AV102" s="14" t="s">
        <v>82</v>
      </c>
      <c r="AW102" s="14" t="s">
        <v>33</v>
      </c>
      <c r="AX102" s="14" t="s">
        <v>80</v>
      </c>
      <c r="AY102" s="201" t="s">
        <v>133</v>
      </c>
    </row>
    <row r="103" s="2" customFormat="1" ht="44.25" customHeight="1">
      <c r="A103" s="39"/>
      <c r="B103" s="173"/>
      <c r="C103" s="174" t="s">
        <v>153</v>
      </c>
      <c r="D103" s="174" t="s">
        <v>135</v>
      </c>
      <c r="E103" s="175" t="s">
        <v>154</v>
      </c>
      <c r="F103" s="176" t="s">
        <v>155</v>
      </c>
      <c r="G103" s="177" t="s">
        <v>156</v>
      </c>
      <c r="H103" s="178">
        <v>47.799999999999997</v>
      </c>
      <c r="I103" s="179"/>
      <c r="J103" s="180">
        <f>ROUND(I103*H103,2)</f>
        <v>0</v>
      </c>
      <c r="K103" s="176" t="s">
        <v>139</v>
      </c>
      <c r="L103" s="40"/>
      <c r="M103" s="181" t="s">
        <v>3</v>
      </c>
      <c r="N103" s="182" t="s">
        <v>43</v>
      </c>
      <c r="O103" s="73"/>
      <c r="P103" s="183">
        <f>O103*H103</f>
        <v>0</v>
      </c>
      <c r="Q103" s="183">
        <v>0</v>
      </c>
      <c r="R103" s="183">
        <f>Q103*H103</f>
        <v>0</v>
      </c>
      <c r="S103" s="183">
        <v>1.8999999999999999</v>
      </c>
      <c r="T103" s="184">
        <f>S103*H103</f>
        <v>90.819999999999993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85" t="s">
        <v>140</v>
      </c>
      <c r="AT103" s="185" t="s">
        <v>135</v>
      </c>
      <c r="AU103" s="185" t="s">
        <v>82</v>
      </c>
      <c r="AY103" s="20" t="s">
        <v>133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20" t="s">
        <v>80</v>
      </c>
      <c r="BK103" s="186">
        <f>ROUND(I103*H103,2)</f>
        <v>0</v>
      </c>
      <c r="BL103" s="20" t="s">
        <v>140</v>
      </c>
      <c r="BM103" s="185" t="s">
        <v>157</v>
      </c>
    </row>
    <row r="104" s="2" customFormat="1">
      <c r="A104" s="39"/>
      <c r="B104" s="40"/>
      <c r="C104" s="39"/>
      <c r="D104" s="187" t="s">
        <v>142</v>
      </c>
      <c r="E104" s="39"/>
      <c r="F104" s="188" t="s">
        <v>158</v>
      </c>
      <c r="G104" s="39"/>
      <c r="H104" s="39"/>
      <c r="I104" s="189"/>
      <c r="J104" s="39"/>
      <c r="K104" s="39"/>
      <c r="L104" s="40"/>
      <c r="M104" s="190"/>
      <c r="N104" s="191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142</v>
      </c>
      <c r="AU104" s="20" t="s">
        <v>82</v>
      </c>
    </row>
    <row r="105" s="14" customFormat="1">
      <c r="A105" s="14"/>
      <c r="B105" s="200"/>
      <c r="C105" s="14"/>
      <c r="D105" s="193" t="s">
        <v>144</v>
      </c>
      <c r="E105" s="201" t="s">
        <v>3</v>
      </c>
      <c r="F105" s="202" t="s">
        <v>159</v>
      </c>
      <c r="G105" s="14"/>
      <c r="H105" s="203">
        <v>22.800000000000001</v>
      </c>
      <c r="I105" s="204"/>
      <c r="J105" s="14"/>
      <c r="K105" s="14"/>
      <c r="L105" s="200"/>
      <c r="M105" s="205"/>
      <c r="N105" s="206"/>
      <c r="O105" s="206"/>
      <c r="P105" s="206"/>
      <c r="Q105" s="206"/>
      <c r="R105" s="206"/>
      <c r="S105" s="206"/>
      <c r="T105" s="20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01" t="s">
        <v>144</v>
      </c>
      <c r="AU105" s="201" t="s">
        <v>82</v>
      </c>
      <c r="AV105" s="14" t="s">
        <v>82</v>
      </c>
      <c r="AW105" s="14" t="s">
        <v>33</v>
      </c>
      <c r="AX105" s="14" t="s">
        <v>72</v>
      </c>
      <c r="AY105" s="201" t="s">
        <v>133</v>
      </c>
    </row>
    <row r="106" s="14" customFormat="1">
      <c r="A106" s="14"/>
      <c r="B106" s="200"/>
      <c r="C106" s="14"/>
      <c r="D106" s="193" t="s">
        <v>144</v>
      </c>
      <c r="E106" s="201" t="s">
        <v>3</v>
      </c>
      <c r="F106" s="202" t="s">
        <v>160</v>
      </c>
      <c r="G106" s="14"/>
      <c r="H106" s="203">
        <v>25</v>
      </c>
      <c r="I106" s="204"/>
      <c r="J106" s="14"/>
      <c r="K106" s="14"/>
      <c r="L106" s="200"/>
      <c r="M106" s="205"/>
      <c r="N106" s="206"/>
      <c r="O106" s="206"/>
      <c r="P106" s="206"/>
      <c r="Q106" s="206"/>
      <c r="R106" s="206"/>
      <c r="S106" s="206"/>
      <c r="T106" s="20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01" t="s">
        <v>144</v>
      </c>
      <c r="AU106" s="201" t="s">
        <v>82</v>
      </c>
      <c r="AV106" s="14" t="s">
        <v>82</v>
      </c>
      <c r="AW106" s="14" t="s">
        <v>33</v>
      </c>
      <c r="AX106" s="14" t="s">
        <v>72</v>
      </c>
      <c r="AY106" s="201" t="s">
        <v>133</v>
      </c>
    </row>
    <row r="107" s="15" customFormat="1">
      <c r="A107" s="15"/>
      <c r="B107" s="208"/>
      <c r="C107" s="15"/>
      <c r="D107" s="193" t="s">
        <v>144</v>
      </c>
      <c r="E107" s="209" t="s">
        <v>3</v>
      </c>
      <c r="F107" s="210" t="s">
        <v>161</v>
      </c>
      <c r="G107" s="15"/>
      <c r="H107" s="211">
        <v>47.799999999999997</v>
      </c>
      <c r="I107" s="212"/>
      <c r="J107" s="15"/>
      <c r="K107" s="15"/>
      <c r="L107" s="208"/>
      <c r="M107" s="213"/>
      <c r="N107" s="214"/>
      <c r="O107" s="214"/>
      <c r="P107" s="214"/>
      <c r="Q107" s="214"/>
      <c r="R107" s="214"/>
      <c r="S107" s="214"/>
      <c r="T107" s="2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09" t="s">
        <v>144</v>
      </c>
      <c r="AU107" s="209" t="s">
        <v>82</v>
      </c>
      <c r="AV107" s="15" t="s">
        <v>140</v>
      </c>
      <c r="AW107" s="15" t="s">
        <v>33</v>
      </c>
      <c r="AX107" s="15" t="s">
        <v>80</v>
      </c>
      <c r="AY107" s="209" t="s">
        <v>133</v>
      </c>
    </row>
    <row r="108" s="2" customFormat="1" ht="33" customHeight="1">
      <c r="A108" s="39"/>
      <c r="B108" s="173"/>
      <c r="C108" s="174" t="s">
        <v>140</v>
      </c>
      <c r="D108" s="174" t="s">
        <v>135</v>
      </c>
      <c r="E108" s="175" t="s">
        <v>162</v>
      </c>
      <c r="F108" s="176" t="s">
        <v>163</v>
      </c>
      <c r="G108" s="177" t="s">
        <v>138</v>
      </c>
      <c r="H108" s="178">
        <v>478</v>
      </c>
      <c r="I108" s="179"/>
      <c r="J108" s="180">
        <f>ROUND(I108*H108,2)</f>
        <v>0</v>
      </c>
      <c r="K108" s="176" t="s">
        <v>139</v>
      </c>
      <c r="L108" s="40"/>
      <c r="M108" s="181" t="s">
        <v>3</v>
      </c>
      <c r="N108" s="182" t="s">
        <v>43</v>
      </c>
      <c r="O108" s="73"/>
      <c r="P108" s="183">
        <f>O108*H108</f>
        <v>0</v>
      </c>
      <c r="Q108" s="183">
        <v>0</v>
      </c>
      <c r="R108" s="183">
        <f>Q108*H108</f>
        <v>0</v>
      </c>
      <c r="S108" s="183">
        <v>0.00080000000000000004</v>
      </c>
      <c r="T108" s="184">
        <f>S108*H108</f>
        <v>0.38240000000000002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85" t="s">
        <v>140</v>
      </c>
      <c r="AT108" s="185" t="s">
        <v>135</v>
      </c>
      <c r="AU108" s="185" t="s">
        <v>82</v>
      </c>
      <c r="AY108" s="20" t="s">
        <v>133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20" t="s">
        <v>80</v>
      </c>
      <c r="BK108" s="186">
        <f>ROUND(I108*H108,2)</f>
        <v>0</v>
      </c>
      <c r="BL108" s="20" t="s">
        <v>140</v>
      </c>
      <c r="BM108" s="185" t="s">
        <v>164</v>
      </c>
    </row>
    <row r="109" s="2" customFormat="1">
      <c r="A109" s="39"/>
      <c r="B109" s="40"/>
      <c r="C109" s="39"/>
      <c r="D109" s="187" t="s">
        <v>142</v>
      </c>
      <c r="E109" s="39"/>
      <c r="F109" s="188" t="s">
        <v>165</v>
      </c>
      <c r="G109" s="39"/>
      <c r="H109" s="39"/>
      <c r="I109" s="189"/>
      <c r="J109" s="39"/>
      <c r="K109" s="39"/>
      <c r="L109" s="40"/>
      <c r="M109" s="190"/>
      <c r="N109" s="191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142</v>
      </c>
      <c r="AU109" s="20" t="s">
        <v>82</v>
      </c>
    </row>
    <row r="110" s="13" customFormat="1">
      <c r="A110" s="13"/>
      <c r="B110" s="192"/>
      <c r="C110" s="13"/>
      <c r="D110" s="193" t="s">
        <v>144</v>
      </c>
      <c r="E110" s="194" t="s">
        <v>3</v>
      </c>
      <c r="F110" s="195" t="s">
        <v>166</v>
      </c>
      <c r="G110" s="13"/>
      <c r="H110" s="194" t="s">
        <v>3</v>
      </c>
      <c r="I110" s="196"/>
      <c r="J110" s="13"/>
      <c r="K110" s="13"/>
      <c r="L110" s="192"/>
      <c r="M110" s="197"/>
      <c r="N110" s="198"/>
      <c r="O110" s="198"/>
      <c r="P110" s="198"/>
      <c r="Q110" s="198"/>
      <c r="R110" s="198"/>
      <c r="S110" s="198"/>
      <c r="T110" s="19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194" t="s">
        <v>144</v>
      </c>
      <c r="AU110" s="194" t="s">
        <v>82</v>
      </c>
      <c r="AV110" s="13" t="s">
        <v>80</v>
      </c>
      <c r="AW110" s="13" t="s">
        <v>33</v>
      </c>
      <c r="AX110" s="13" t="s">
        <v>72</v>
      </c>
      <c r="AY110" s="194" t="s">
        <v>133</v>
      </c>
    </row>
    <row r="111" s="14" customFormat="1">
      <c r="A111" s="14"/>
      <c r="B111" s="200"/>
      <c r="C111" s="14"/>
      <c r="D111" s="193" t="s">
        <v>144</v>
      </c>
      <c r="E111" s="201" t="s">
        <v>3</v>
      </c>
      <c r="F111" s="202" t="s">
        <v>167</v>
      </c>
      <c r="G111" s="14"/>
      <c r="H111" s="203">
        <v>478</v>
      </c>
      <c r="I111" s="204"/>
      <c r="J111" s="14"/>
      <c r="K111" s="14"/>
      <c r="L111" s="200"/>
      <c r="M111" s="205"/>
      <c r="N111" s="206"/>
      <c r="O111" s="206"/>
      <c r="P111" s="206"/>
      <c r="Q111" s="206"/>
      <c r="R111" s="206"/>
      <c r="S111" s="206"/>
      <c r="T111" s="20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01" t="s">
        <v>144</v>
      </c>
      <c r="AU111" s="201" t="s">
        <v>82</v>
      </c>
      <c r="AV111" s="14" t="s">
        <v>82</v>
      </c>
      <c r="AW111" s="14" t="s">
        <v>33</v>
      </c>
      <c r="AX111" s="14" t="s">
        <v>80</v>
      </c>
      <c r="AY111" s="201" t="s">
        <v>133</v>
      </c>
    </row>
    <row r="112" s="2" customFormat="1" ht="33" customHeight="1">
      <c r="A112" s="39"/>
      <c r="B112" s="173"/>
      <c r="C112" s="174" t="s">
        <v>168</v>
      </c>
      <c r="D112" s="174" t="s">
        <v>135</v>
      </c>
      <c r="E112" s="175" t="s">
        <v>169</v>
      </c>
      <c r="F112" s="176" t="s">
        <v>170</v>
      </c>
      <c r="G112" s="177" t="s">
        <v>156</v>
      </c>
      <c r="H112" s="178">
        <v>0.95999999999999996</v>
      </c>
      <c r="I112" s="179"/>
      <c r="J112" s="180">
        <f>ROUND(I112*H112,2)</f>
        <v>0</v>
      </c>
      <c r="K112" s="176" t="s">
        <v>139</v>
      </c>
      <c r="L112" s="40"/>
      <c r="M112" s="181" t="s">
        <v>3</v>
      </c>
      <c r="N112" s="182" t="s">
        <v>43</v>
      </c>
      <c r="O112" s="73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85" t="s">
        <v>140</v>
      </c>
      <c r="AT112" s="185" t="s">
        <v>135</v>
      </c>
      <c r="AU112" s="185" t="s">
        <v>82</v>
      </c>
      <c r="AY112" s="20" t="s">
        <v>133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20" t="s">
        <v>80</v>
      </c>
      <c r="BK112" s="186">
        <f>ROUND(I112*H112,2)</f>
        <v>0</v>
      </c>
      <c r="BL112" s="20" t="s">
        <v>140</v>
      </c>
      <c r="BM112" s="185" t="s">
        <v>171</v>
      </c>
    </row>
    <row r="113" s="2" customFormat="1">
      <c r="A113" s="39"/>
      <c r="B113" s="40"/>
      <c r="C113" s="39"/>
      <c r="D113" s="187" t="s">
        <v>142</v>
      </c>
      <c r="E113" s="39"/>
      <c r="F113" s="188" t="s">
        <v>172</v>
      </c>
      <c r="G113" s="39"/>
      <c r="H113" s="39"/>
      <c r="I113" s="189"/>
      <c r="J113" s="39"/>
      <c r="K113" s="39"/>
      <c r="L113" s="40"/>
      <c r="M113" s="190"/>
      <c r="N113" s="191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20" t="s">
        <v>142</v>
      </c>
      <c r="AU113" s="20" t="s">
        <v>82</v>
      </c>
    </row>
    <row r="114" s="13" customFormat="1">
      <c r="A114" s="13"/>
      <c r="B114" s="192"/>
      <c r="C114" s="13"/>
      <c r="D114" s="193" t="s">
        <v>144</v>
      </c>
      <c r="E114" s="194" t="s">
        <v>3</v>
      </c>
      <c r="F114" s="195" t="s">
        <v>173</v>
      </c>
      <c r="G114" s="13"/>
      <c r="H114" s="194" t="s">
        <v>3</v>
      </c>
      <c r="I114" s="196"/>
      <c r="J114" s="13"/>
      <c r="K114" s="13"/>
      <c r="L114" s="192"/>
      <c r="M114" s="197"/>
      <c r="N114" s="198"/>
      <c r="O114" s="198"/>
      <c r="P114" s="198"/>
      <c r="Q114" s="198"/>
      <c r="R114" s="198"/>
      <c r="S114" s="198"/>
      <c r="T114" s="19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94" t="s">
        <v>144</v>
      </c>
      <c r="AU114" s="194" t="s">
        <v>82</v>
      </c>
      <c r="AV114" s="13" t="s">
        <v>80</v>
      </c>
      <c r="AW114" s="13" t="s">
        <v>33</v>
      </c>
      <c r="AX114" s="13" t="s">
        <v>72</v>
      </c>
      <c r="AY114" s="194" t="s">
        <v>133</v>
      </c>
    </row>
    <row r="115" s="14" customFormat="1">
      <c r="A115" s="14"/>
      <c r="B115" s="200"/>
      <c r="C115" s="14"/>
      <c r="D115" s="193" t="s">
        <v>144</v>
      </c>
      <c r="E115" s="201" t="s">
        <v>3</v>
      </c>
      <c r="F115" s="202" t="s">
        <v>174</v>
      </c>
      <c r="G115" s="14"/>
      <c r="H115" s="203">
        <v>0.95999999999999996</v>
      </c>
      <c r="I115" s="204"/>
      <c r="J115" s="14"/>
      <c r="K115" s="14"/>
      <c r="L115" s="200"/>
      <c r="M115" s="205"/>
      <c r="N115" s="206"/>
      <c r="O115" s="206"/>
      <c r="P115" s="206"/>
      <c r="Q115" s="206"/>
      <c r="R115" s="206"/>
      <c r="S115" s="206"/>
      <c r="T115" s="20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01" t="s">
        <v>144</v>
      </c>
      <c r="AU115" s="201" t="s">
        <v>82</v>
      </c>
      <c r="AV115" s="14" t="s">
        <v>82</v>
      </c>
      <c r="AW115" s="14" t="s">
        <v>33</v>
      </c>
      <c r="AX115" s="14" t="s">
        <v>72</v>
      </c>
      <c r="AY115" s="201" t="s">
        <v>133</v>
      </c>
    </row>
    <row r="116" s="15" customFormat="1">
      <c r="A116" s="15"/>
      <c r="B116" s="208"/>
      <c r="C116" s="15"/>
      <c r="D116" s="193" t="s">
        <v>144</v>
      </c>
      <c r="E116" s="209" t="s">
        <v>3</v>
      </c>
      <c r="F116" s="210" t="s">
        <v>161</v>
      </c>
      <c r="G116" s="15"/>
      <c r="H116" s="211">
        <v>0.95999999999999996</v>
      </c>
      <c r="I116" s="212"/>
      <c r="J116" s="15"/>
      <c r="K116" s="15"/>
      <c r="L116" s="208"/>
      <c r="M116" s="213"/>
      <c r="N116" s="214"/>
      <c r="O116" s="214"/>
      <c r="P116" s="214"/>
      <c r="Q116" s="214"/>
      <c r="R116" s="214"/>
      <c r="S116" s="214"/>
      <c r="T116" s="2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09" t="s">
        <v>144</v>
      </c>
      <c r="AU116" s="209" t="s">
        <v>82</v>
      </c>
      <c r="AV116" s="15" t="s">
        <v>140</v>
      </c>
      <c r="AW116" s="15" t="s">
        <v>33</v>
      </c>
      <c r="AX116" s="15" t="s">
        <v>80</v>
      </c>
      <c r="AY116" s="209" t="s">
        <v>133</v>
      </c>
    </row>
    <row r="117" s="2" customFormat="1" ht="49.05" customHeight="1">
      <c r="A117" s="39"/>
      <c r="B117" s="173"/>
      <c r="C117" s="174" t="s">
        <v>175</v>
      </c>
      <c r="D117" s="174" t="s">
        <v>135</v>
      </c>
      <c r="E117" s="175" t="s">
        <v>176</v>
      </c>
      <c r="F117" s="176" t="s">
        <v>177</v>
      </c>
      <c r="G117" s="177" t="s">
        <v>156</v>
      </c>
      <c r="H117" s="178">
        <v>12.375</v>
      </c>
      <c r="I117" s="179"/>
      <c r="J117" s="180">
        <f>ROUND(I117*H117,2)</f>
        <v>0</v>
      </c>
      <c r="K117" s="176" t="s">
        <v>139</v>
      </c>
      <c r="L117" s="40"/>
      <c r="M117" s="181" t="s">
        <v>3</v>
      </c>
      <c r="N117" s="182" t="s">
        <v>43</v>
      </c>
      <c r="O117" s="73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85" t="s">
        <v>140</v>
      </c>
      <c r="AT117" s="185" t="s">
        <v>135</v>
      </c>
      <c r="AU117" s="185" t="s">
        <v>82</v>
      </c>
      <c r="AY117" s="20" t="s">
        <v>133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20" t="s">
        <v>80</v>
      </c>
      <c r="BK117" s="186">
        <f>ROUND(I117*H117,2)</f>
        <v>0</v>
      </c>
      <c r="BL117" s="20" t="s">
        <v>140</v>
      </c>
      <c r="BM117" s="185" t="s">
        <v>178</v>
      </c>
    </row>
    <row r="118" s="2" customFormat="1">
      <c r="A118" s="39"/>
      <c r="B118" s="40"/>
      <c r="C118" s="39"/>
      <c r="D118" s="187" t="s">
        <v>142</v>
      </c>
      <c r="E118" s="39"/>
      <c r="F118" s="188" t="s">
        <v>179</v>
      </c>
      <c r="G118" s="39"/>
      <c r="H118" s="39"/>
      <c r="I118" s="189"/>
      <c r="J118" s="39"/>
      <c r="K118" s="39"/>
      <c r="L118" s="40"/>
      <c r="M118" s="190"/>
      <c r="N118" s="191"/>
      <c r="O118" s="73"/>
      <c r="P118" s="73"/>
      <c r="Q118" s="73"/>
      <c r="R118" s="73"/>
      <c r="S118" s="73"/>
      <c r="T118" s="74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20" t="s">
        <v>142</v>
      </c>
      <c r="AU118" s="20" t="s">
        <v>82</v>
      </c>
    </row>
    <row r="119" s="13" customFormat="1">
      <c r="A119" s="13"/>
      <c r="B119" s="192"/>
      <c r="C119" s="13"/>
      <c r="D119" s="193" t="s">
        <v>144</v>
      </c>
      <c r="E119" s="194" t="s">
        <v>3</v>
      </c>
      <c r="F119" s="195" t="s">
        <v>180</v>
      </c>
      <c r="G119" s="13"/>
      <c r="H119" s="194" t="s">
        <v>3</v>
      </c>
      <c r="I119" s="196"/>
      <c r="J119" s="13"/>
      <c r="K119" s="13"/>
      <c r="L119" s="192"/>
      <c r="M119" s="197"/>
      <c r="N119" s="198"/>
      <c r="O119" s="198"/>
      <c r="P119" s="198"/>
      <c r="Q119" s="198"/>
      <c r="R119" s="198"/>
      <c r="S119" s="198"/>
      <c r="T119" s="19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94" t="s">
        <v>144</v>
      </c>
      <c r="AU119" s="194" t="s">
        <v>82</v>
      </c>
      <c r="AV119" s="13" t="s">
        <v>80</v>
      </c>
      <c r="AW119" s="13" t="s">
        <v>33</v>
      </c>
      <c r="AX119" s="13" t="s">
        <v>72</v>
      </c>
      <c r="AY119" s="194" t="s">
        <v>133</v>
      </c>
    </row>
    <row r="120" s="14" customFormat="1">
      <c r="A120" s="14"/>
      <c r="B120" s="200"/>
      <c r="C120" s="14"/>
      <c r="D120" s="193" t="s">
        <v>144</v>
      </c>
      <c r="E120" s="201" t="s">
        <v>3</v>
      </c>
      <c r="F120" s="202" t="s">
        <v>181</v>
      </c>
      <c r="G120" s="14"/>
      <c r="H120" s="203">
        <v>12.375</v>
      </c>
      <c r="I120" s="204"/>
      <c r="J120" s="14"/>
      <c r="K120" s="14"/>
      <c r="L120" s="200"/>
      <c r="M120" s="205"/>
      <c r="N120" s="206"/>
      <c r="O120" s="206"/>
      <c r="P120" s="206"/>
      <c r="Q120" s="206"/>
      <c r="R120" s="206"/>
      <c r="S120" s="206"/>
      <c r="T120" s="20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01" t="s">
        <v>144</v>
      </c>
      <c r="AU120" s="201" t="s">
        <v>82</v>
      </c>
      <c r="AV120" s="14" t="s">
        <v>82</v>
      </c>
      <c r="AW120" s="14" t="s">
        <v>33</v>
      </c>
      <c r="AX120" s="14" t="s">
        <v>72</v>
      </c>
      <c r="AY120" s="201" t="s">
        <v>133</v>
      </c>
    </row>
    <row r="121" s="15" customFormat="1">
      <c r="A121" s="15"/>
      <c r="B121" s="208"/>
      <c r="C121" s="15"/>
      <c r="D121" s="193" t="s">
        <v>144</v>
      </c>
      <c r="E121" s="209" t="s">
        <v>3</v>
      </c>
      <c r="F121" s="210" t="s">
        <v>161</v>
      </c>
      <c r="G121" s="15"/>
      <c r="H121" s="211">
        <v>12.375</v>
      </c>
      <c r="I121" s="212"/>
      <c r="J121" s="15"/>
      <c r="K121" s="15"/>
      <c r="L121" s="208"/>
      <c r="M121" s="213"/>
      <c r="N121" s="214"/>
      <c r="O121" s="214"/>
      <c r="P121" s="214"/>
      <c r="Q121" s="214"/>
      <c r="R121" s="214"/>
      <c r="S121" s="214"/>
      <c r="T121" s="2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09" t="s">
        <v>144</v>
      </c>
      <c r="AU121" s="209" t="s">
        <v>82</v>
      </c>
      <c r="AV121" s="15" t="s">
        <v>140</v>
      </c>
      <c r="AW121" s="15" t="s">
        <v>33</v>
      </c>
      <c r="AX121" s="15" t="s">
        <v>80</v>
      </c>
      <c r="AY121" s="209" t="s">
        <v>133</v>
      </c>
    </row>
    <row r="122" s="2" customFormat="1" ht="62.7" customHeight="1">
      <c r="A122" s="39"/>
      <c r="B122" s="173"/>
      <c r="C122" s="174" t="s">
        <v>182</v>
      </c>
      <c r="D122" s="174" t="s">
        <v>135</v>
      </c>
      <c r="E122" s="175" t="s">
        <v>183</v>
      </c>
      <c r="F122" s="176" t="s">
        <v>184</v>
      </c>
      <c r="G122" s="177" t="s">
        <v>156</v>
      </c>
      <c r="H122" s="178">
        <v>61.134999999999998</v>
      </c>
      <c r="I122" s="179"/>
      <c r="J122" s="180">
        <f>ROUND(I122*H122,2)</f>
        <v>0</v>
      </c>
      <c r="K122" s="176" t="s">
        <v>139</v>
      </c>
      <c r="L122" s="40"/>
      <c r="M122" s="181" t="s">
        <v>3</v>
      </c>
      <c r="N122" s="182" t="s">
        <v>43</v>
      </c>
      <c r="O122" s="73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85" t="s">
        <v>140</v>
      </c>
      <c r="AT122" s="185" t="s">
        <v>135</v>
      </c>
      <c r="AU122" s="185" t="s">
        <v>82</v>
      </c>
      <c r="AY122" s="20" t="s">
        <v>133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20" t="s">
        <v>80</v>
      </c>
      <c r="BK122" s="186">
        <f>ROUND(I122*H122,2)</f>
        <v>0</v>
      </c>
      <c r="BL122" s="20" t="s">
        <v>140</v>
      </c>
      <c r="BM122" s="185" t="s">
        <v>185</v>
      </c>
    </row>
    <row r="123" s="2" customFormat="1">
      <c r="A123" s="39"/>
      <c r="B123" s="40"/>
      <c r="C123" s="39"/>
      <c r="D123" s="187" t="s">
        <v>142</v>
      </c>
      <c r="E123" s="39"/>
      <c r="F123" s="188" t="s">
        <v>186</v>
      </c>
      <c r="G123" s="39"/>
      <c r="H123" s="39"/>
      <c r="I123" s="189"/>
      <c r="J123" s="39"/>
      <c r="K123" s="39"/>
      <c r="L123" s="40"/>
      <c r="M123" s="190"/>
      <c r="N123" s="191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20" t="s">
        <v>142</v>
      </c>
      <c r="AU123" s="20" t="s">
        <v>82</v>
      </c>
    </row>
    <row r="124" s="14" customFormat="1">
      <c r="A124" s="14"/>
      <c r="B124" s="200"/>
      <c r="C124" s="14"/>
      <c r="D124" s="193" t="s">
        <v>144</v>
      </c>
      <c r="E124" s="201" t="s">
        <v>3</v>
      </c>
      <c r="F124" s="202" t="s">
        <v>187</v>
      </c>
      <c r="G124" s="14"/>
      <c r="H124" s="203">
        <v>0.95999999999999996</v>
      </c>
      <c r="I124" s="204"/>
      <c r="J124" s="14"/>
      <c r="K124" s="14"/>
      <c r="L124" s="200"/>
      <c r="M124" s="205"/>
      <c r="N124" s="206"/>
      <c r="O124" s="206"/>
      <c r="P124" s="206"/>
      <c r="Q124" s="206"/>
      <c r="R124" s="206"/>
      <c r="S124" s="206"/>
      <c r="T124" s="20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01" t="s">
        <v>144</v>
      </c>
      <c r="AU124" s="201" t="s">
        <v>82</v>
      </c>
      <c r="AV124" s="14" t="s">
        <v>82</v>
      </c>
      <c r="AW124" s="14" t="s">
        <v>33</v>
      </c>
      <c r="AX124" s="14" t="s">
        <v>72</v>
      </c>
      <c r="AY124" s="201" t="s">
        <v>133</v>
      </c>
    </row>
    <row r="125" s="14" customFormat="1">
      <c r="A125" s="14"/>
      <c r="B125" s="200"/>
      <c r="C125" s="14"/>
      <c r="D125" s="193" t="s">
        <v>144</v>
      </c>
      <c r="E125" s="201" t="s">
        <v>3</v>
      </c>
      <c r="F125" s="202" t="s">
        <v>188</v>
      </c>
      <c r="G125" s="14"/>
      <c r="H125" s="203">
        <v>12.375</v>
      </c>
      <c r="I125" s="204"/>
      <c r="J125" s="14"/>
      <c r="K125" s="14"/>
      <c r="L125" s="200"/>
      <c r="M125" s="205"/>
      <c r="N125" s="206"/>
      <c r="O125" s="206"/>
      <c r="P125" s="206"/>
      <c r="Q125" s="206"/>
      <c r="R125" s="206"/>
      <c r="S125" s="206"/>
      <c r="T125" s="20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01" t="s">
        <v>144</v>
      </c>
      <c r="AU125" s="201" t="s">
        <v>82</v>
      </c>
      <c r="AV125" s="14" t="s">
        <v>82</v>
      </c>
      <c r="AW125" s="14" t="s">
        <v>33</v>
      </c>
      <c r="AX125" s="14" t="s">
        <v>72</v>
      </c>
      <c r="AY125" s="201" t="s">
        <v>133</v>
      </c>
    </row>
    <row r="126" s="14" customFormat="1">
      <c r="A126" s="14"/>
      <c r="B126" s="200"/>
      <c r="C126" s="14"/>
      <c r="D126" s="193" t="s">
        <v>144</v>
      </c>
      <c r="E126" s="201" t="s">
        <v>3</v>
      </c>
      <c r="F126" s="202" t="s">
        <v>189</v>
      </c>
      <c r="G126" s="14"/>
      <c r="H126" s="203">
        <v>47.799999999999997</v>
      </c>
      <c r="I126" s="204"/>
      <c r="J126" s="14"/>
      <c r="K126" s="14"/>
      <c r="L126" s="200"/>
      <c r="M126" s="205"/>
      <c r="N126" s="206"/>
      <c r="O126" s="206"/>
      <c r="P126" s="206"/>
      <c r="Q126" s="206"/>
      <c r="R126" s="206"/>
      <c r="S126" s="206"/>
      <c r="T126" s="20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01" t="s">
        <v>144</v>
      </c>
      <c r="AU126" s="201" t="s">
        <v>82</v>
      </c>
      <c r="AV126" s="14" t="s">
        <v>82</v>
      </c>
      <c r="AW126" s="14" t="s">
        <v>33</v>
      </c>
      <c r="AX126" s="14" t="s">
        <v>72</v>
      </c>
      <c r="AY126" s="201" t="s">
        <v>133</v>
      </c>
    </row>
    <row r="127" s="15" customFormat="1">
      <c r="A127" s="15"/>
      <c r="B127" s="208"/>
      <c r="C127" s="15"/>
      <c r="D127" s="193" t="s">
        <v>144</v>
      </c>
      <c r="E127" s="209" t="s">
        <v>3</v>
      </c>
      <c r="F127" s="210" t="s">
        <v>161</v>
      </c>
      <c r="G127" s="15"/>
      <c r="H127" s="211">
        <v>61.134999999999998</v>
      </c>
      <c r="I127" s="212"/>
      <c r="J127" s="15"/>
      <c r="K127" s="15"/>
      <c r="L127" s="208"/>
      <c r="M127" s="213"/>
      <c r="N127" s="214"/>
      <c r="O127" s="214"/>
      <c r="P127" s="214"/>
      <c r="Q127" s="214"/>
      <c r="R127" s="214"/>
      <c r="S127" s="214"/>
      <c r="T127" s="2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09" t="s">
        <v>144</v>
      </c>
      <c r="AU127" s="209" t="s">
        <v>82</v>
      </c>
      <c r="AV127" s="15" t="s">
        <v>140</v>
      </c>
      <c r="AW127" s="15" t="s">
        <v>33</v>
      </c>
      <c r="AX127" s="15" t="s">
        <v>80</v>
      </c>
      <c r="AY127" s="209" t="s">
        <v>133</v>
      </c>
    </row>
    <row r="128" s="2" customFormat="1" ht="66.75" customHeight="1">
      <c r="A128" s="39"/>
      <c r="B128" s="173"/>
      <c r="C128" s="174" t="s">
        <v>190</v>
      </c>
      <c r="D128" s="174" t="s">
        <v>135</v>
      </c>
      <c r="E128" s="175" t="s">
        <v>191</v>
      </c>
      <c r="F128" s="176" t="s">
        <v>192</v>
      </c>
      <c r="G128" s="177" t="s">
        <v>156</v>
      </c>
      <c r="H128" s="178">
        <v>611.35000000000002</v>
      </c>
      <c r="I128" s="179"/>
      <c r="J128" s="180">
        <f>ROUND(I128*H128,2)</f>
        <v>0</v>
      </c>
      <c r="K128" s="176" t="s">
        <v>139</v>
      </c>
      <c r="L128" s="40"/>
      <c r="M128" s="181" t="s">
        <v>3</v>
      </c>
      <c r="N128" s="182" t="s">
        <v>43</v>
      </c>
      <c r="O128" s="73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85" t="s">
        <v>140</v>
      </c>
      <c r="AT128" s="185" t="s">
        <v>135</v>
      </c>
      <c r="AU128" s="185" t="s">
        <v>82</v>
      </c>
      <c r="AY128" s="20" t="s">
        <v>133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0" t="s">
        <v>80</v>
      </c>
      <c r="BK128" s="186">
        <f>ROUND(I128*H128,2)</f>
        <v>0</v>
      </c>
      <c r="BL128" s="20" t="s">
        <v>140</v>
      </c>
      <c r="BM128" s="185" t="s">
        <v>193</v>
      </c>
    </row>
    <row r="129" s="2" customFormat="1">
      <c r="A129" s="39"/>
      <c r="B129" s="40"/>
      <c r="C129" s="39"/>
      <c r="D129" s="187" t="s">
        <v>142</v>
      </c>
      <c r="E129" s="39"/>
      <c r="F129" s="188" t="s">
        <v>194</v>
      </c>
      <c r="G129" s="39"/>
      <c r="H129" s="39"/>
      <c r="I129" s="189"/>
      <c r="J129" s="39"/>
      <c r="K129" s="39"/>
      <c r="L129" s="40"/>
      <c r="M129" s="190"/>
      <c r="N129" s="191"/>
      <c r="O129" s="73"/>
      <c r="P129" s="73"/>
      <c r="Q129" s="73"/>
      <c r="R129" s="73"/>
      <c r="S129" s="73"/>
      <c r="T129" s="7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20" t="s">
        <v>142</v>
      </c>
      <c r="AU129" s="20" t="s">
        <v>82</v>
      </c>
    </row>
    <row r="130" s="14" customFormat="1">
      <c r="A130" s="14"/>
      <c r="B130" s="200"/>
      <c r="C130" s="14"/>
      <c r="D130" s="193" t="s">
        <v>144</v>
      </c>
      <c r="E130" s="201" t="s">
        <v>3</v>
      </c>
      <c r="F130" s="202" t="s">
        <v>195</v>
      </c>
      <c r="G130" s="14"/>
      <c r="H130" s="203">
        <v>611.35000000000002</v>
      </c>
      <c r="I130" s="204"/>
      <c r="J130" s="14"/>
      <c r="K130" s="14"/>
      <c r="L130" s="200"/>
      <c r="M130" s="205"/>
      <c r="N130" s="206"/>
      <c r="O130" s="206"/>
      <c r="P130" s="206"/>
      <c r="Q130" s="206"/>
      <c r="R130" s="206"/>
      <c r="S130" s="206"/>
      <c r="T130" s="20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1" t="s">
        <v>144</v>
      </c>
      <c r="AU130" s="201" t="s">
        <v>82</v>
      </c>
      <c r="AV130" s="14" t="s">
        <v>82</v>
      </c>
      <c r="AW130" s="14" t="s">
        <v>33</v>
      </c>
      <c r="AX130" s="14" t="s">
        <v>80</v>
      </c>
      <c r="AY130" s="201" t="s">
        <v>133</v>
      </c>
    </row>
    <row r="131" s="2" customFormat="1" ht="37.8" customHeight="1">
      <c r="A131" s="39"/>
      <c r="B131" s="173"/>
      <c r="C131" s="174" t="s">
        <v>196</v>
      </c>
      <c r="D131" s="174" t="s">
        <v>135</v>
      </c>
      <c r="E131" s="175" t="s">
        <v>197</v>
      </c>
      <c r="F131" s="176" t="s">
        <v>198</v>
      </c>
      <c r="G131" s="177" t="s">
        <v>156</v>
      </c>
      <c r="H131" s="178">
        <v>61.134999999999998</v>
      </c>
      <c r="I131" s="179"/>
      <c r="J131" s="180">
        <f>ROUND(I131*H131,2)</f>
        <v>0</v>
      </c>
      <c r="K131" s="176" t="s">
        <v>139</v>
      </c>
      <c r="L131" s="40"/>
      <c r="M131" s="181" t="s">
        <v>3</v>
      </c>
      <c r="N131" s="182" t="s">
        <v>43</v>
      </c>
      <c r="O131" s="73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85" t="s">
        <v>140</v>
      </c>
      <c r="AT131" s="185" t="s">
        <v>135</v>
      </c>
      <c r="AU131" s="185" t="s">
        <v>82</v>
      </c>
      <c r="AY131" s="20" t="s">
        <v>133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20" t="s">
        <v>80</v>
      </c>
      <c r="BK131" s="186">
        <f>ROUND(I131*H131,2)</f>
        <v>0</v>
      </c>
      <c r="BL131" s="20" t="s">
        <v>140</v>
      </c>
      <c r="BM131" s="185" t="s">
        <v>199</v>
      </c>
    </row>
    <row r="132" s="2" customFormat="1">
      <c r="A132" s="39"/>
      <c r="B132" s="40"/>
      <c r="C132" s="39"/>
      <c r="D132" s="187" t="s">
        <v>142</v>
      </c>
      <c r="E132" s="39"/>
      <c r="F132" s="188" t="s">
        <v>200</v>
      </c>
      <c r="G132" s="39"/>
      <c r="H132" s="39"/>
      <c r="I132" s="189"/>
      <c r="J132" s="39"/>
      <c r="K132" s="39"/>
      <c r="L132" s="40"/>
      <c r="M132" s="190"/>
      <c r="N132" s="191"/>
      <c r="O132" s="73"/>
      <c r="P132" s="73"/>
      <c r="Q132" s="73"/>
      <c r="R132" s="73"/>
      <c r="S132" s="73"/>
      <c r="T132" s="74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20" t="s">
        <v>142</v>
      </c>
      <c r="AU132" s="20" t="s">
        <v>82</v>
      </c>
    </row>
    <row r="133" s="14" customFormat="1">
      <c r="A133" s="14"/>
      <c r="B133" s="200"/>
      <c r="C133" s="14"/>
      <c r="D133" s="193" t="s">
        <v>144</v>
      </c>
      <c r="E133" s="201" t="s">
        <v>3</v>
      </c>
      <c r="F133" s="202" t="s">
        <v>201</v>
      </c>
      <c r="G133" s="14"/>
      <c r="H133" s="203">
        <v>61.134999999999998</v>
      </c>
      <c r="I133" s="204"/>
      <c r="J133" s="14"/>
      <c r="K133" s="14"/>
      <c r="L133" s="200"/>
      <c r="M133" s="205"/>
      <c r="N133" s="206"/>
      <c r="O133" s="206"/>
      <c r="P133" s="206"/>
      <c r="Q133" s="206"/>
      <c r="R133" s="206"/>
      <c r="S133" s="206"/>
      <c r="T133" s="20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1" t="s">
        <v>144</v>
      </c>
      <c r="AU133" s="201" t="s">
        <v>82</v>
      </c>
      <c r="AV133" s="14" t="s">
        <v>82</v>
      </c>
      <c r="AW133" s="14" t="s">
        <v>33</v>
      </c>
      <c r="AX133" s="14" t="s">
        <v>80</v>
      </c>
      <c r="AY133" s="201" t="s">
        <v>133</v>
      </c>
    </row>
    <row r="134" s="2" customFormat="1" ht="44.25" customHeight="1">
      <c r="A134" s="39"/>
      <c r="B134" s="173"/>
      <c r="C134" s="174" t="s">
        <v>202</v>
      </c>
      <c r="D134" s="174" t="s">
        <v>135</v>
      </c>
      <c r="E134" s="175" t="s">
        <v>203</v>
      </c>
      <c r="F134" s="176" t="s">
        <v>204</v>
      </c>
      <c r="G134" s="177" t="s">
        <v>205</v>
      </c>
      <c r="H134" s="178">
        <v>62.140000000000001</v>
      </c>
      <c r="I134" s="179"/>
      <c r="J134" s="180">
        <f>ROUND(I134*H134,2)</f>
        <v>0</v>
      </c>
      <c r="K134" s="176" t="s">
        <v>139</v>
      </c>
      <c r="L134" s="40"/>
      <c r="M134" s="181" t="s">
        <v>3</v>
      </c>
      <c r="N134" s="182" t="s">
        <v>43</v>
      </c>
      <c r="O134" s="73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5" t="s">
        <v>140</v>
      </c>
      <c r="AT134" s="185" t="s">
        <v>135</v>
      </c>
      <c r="AU134" s="185" t="s">
        <v>82</v>
      </c>
      <c r="AY134" s="20" t="s">
        <v>133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0" t="s">
        <v>80</v>
      </c>
      <c r="BK134" s="186">
        <f>ROUND(I134*H134,2)</f>
        <v>0</v>
      </c>
      <c r="BL134" s="20" t="s">
        <v>140</v>
      </c>
      <c r="BM134" s="185" t="s">
        <v>206</v>
      </c>
    </row>
    <row r="135" s="2" customFormat="1">
      <c r="A135" s="39"/>
      <c r="B135" s="40"/>
      <c r="C135" s="39"/>
      <c r="D135" s="187" t="s">
        <v>142</v>
      </c>
      <c r="E135" s="39"/>
      <c r="F135" s="188" t="s">
        <v>207</v>
      </c>
      <c r="G135" s="39"/>
      <c r="H135" s="39"/>
      <c r="I135" s="189"/>
      <c r="J135" s="39"/>
      <c r="K135" s="39"/>
      <c r="L135" s="40"/>
      <c r="M135" s="190"/>
      <c r="N135" s="191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142</v>
      </c>
      <c r="AU135" s="20" t="s">
        <v>82</v>
      </c>
    </row>
    <row r="136" s="14" customFormat="1">
      <c r="A136" s="14"/>
      <c r="B136" s="200"/>
      <c r="C136" s="14"/>
      <c r="D136" s="193" t="s">
        <v>144</v>
      </c>
      <c r="E136" s="201" t="s">
        <v>3</v>
      </c>
      <c r="F136" s="202" t="s">
        <v>208</v>
      </c>
      <c r="G136" s="14"/>
      <c r="H136" s="203">
        <v>25.337</v>
      </c>
      <c r="I136" s="204"/>
      <c r="J136" s="14"/>
      <c r="K136" s="14"/>
      <c r="L136" s="200"/>
      <c r="M136" s="205"/>
      <c r="N136" s="206"/>
      <c r="O136" s="206"/>
      <c r="P136" s="206"/>
      <c r="Q136" s="206"/>
      <c r="R136" s="206"/>
      <c r="S136" s="206"/>
      <c r="T136" s="20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1" t="s">
        <v>144</v>
      </c>
      <c r="AU136" s="201" t="s">
        <v>82</v>
      </c>
      <c r="AV136" s="14" t="s">
        <v>82</v>
      </c>
      <c r="AW136" s="14" t="s">
        <v>33</v>
      </c>
      <c r="AX136" s="14" t="s">
        <v>72</v>
      </c>
      <c r="AY136" s="201" t="s">
        <v>133</v>
      </c>
    </row>
    <row r="137" s="14" customFormat="1">
      <c r="A137" s="14"/>
      <c r="B137" s="200"/>
      <c r="C137" s="14"/>
      <c r="D137" s="193" t="s">
        <v>144</v>
      </c>
      <c r="E137" s="201" t="s">
        <v>3</v>
      </c>
      <c r="F137" s="202" t="s">
        <v>209</v>
      </c>
      <c r="G137" s="14"/>
      <c r="H137" s="203">
        <v>62.140000000000001</v>
      </c>
      <c r="I137" s="204"/>
      <c r="J137" s="14"/>
      <c r="K137" s="14"/>
      <c r="L137" s="200"/>
      <c r="M137" s="205"/>
      <c r="N137" s="206"/>
      <c r="O137" s="206"/>
      <c r="P137" s="206"/>
      <c r="Q137" s="206"/>
      <c r="R137" s="206"/>
      <c r="S137" s="206"/>
      <c r="T137" s="20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1" t="s">
        <v>144</v>
      </c>
      <c r="AU137" s="201" t="s">
        <v>82</v>
      </c>
      <c r="AV137" s="14" t="s">
        <v>82</v>
      </c>
      <c r="AW137" s="14" t="s">
        <v>33</v>
      </c>
      <c r="AX137" s="14" t="s">
        <v>80</v>
      </c>
      <c r="AY137" s="201" t="s">
        <v>133</v>
      </c>
    </row>
    <row r="138" s="2" customFormat="1" ht="44.25" customHeight="1">
      <c r="A138" s="39"/>
      <c r="B138" s="173"/>
      <c r="C138" s="174" t="s">
        <v>210</v>
      </c>
      <c r="D138" s="174" t="s">
        <v>135</v>
      </c>
      <c r="E138" s="175" t="s">
        <v>211</v>
      </c>
      <c r="F138" s="176" t="s">
        <v>212</v>
      </c>
      <c r="G138" s="177" t="s">
        <v>156</v>
      </c>
      <c r="H138" s="178">
        <v>7.875</v>
      </c>
      <c r="I138" s="179"/>
      <c r="J138" s="180">
        <f>ROUND(I138*H138,2)</f>
        <v>0</v>
      </c>
      <c r="K138" s="176" t="s">
        <v>139</v>
      </c>
      <c r="L138" s="40"/>
      <c r="M138" s="181" t="s">
        <v>3</v>
      </c>
      <c r="N138" s="182" t="s">
        <v>43</v>
      </c>
      <c r="O138" s="73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85" t="s">
        <v>140</v>
      </c>
      <c r="AT138" s="185" t="s">
        <v>135</v>
      </c>
      <c r="AU138" s="185" t="s">
        <v>82</v>
      </c>
      <c r="AY138" s="20" t="s">
        <v>133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20" t="s">
        <v>80</v>
      </c>
      <c r="BK138" s="186">
        <f>ROUND(I138*H138,2)</f>
        <v>0</v>
      </c>
      <c r="BL138" s="20" t="s">
        <v>140</v>
      </c>
      <c r="BM138" s="185" t="s">
        <v>213</v>
      </c>
    </row>
    <row r="139" s="2" customFormat="1">
      <c r="A139" s="39"/>
      <c r="B139" s="40"/>
      <c r="C139" s="39"/>
      <c r="D139" s="187" t="s">
        <v>142</v>
      </c>
      <c r="E139" s="39"/>
      <c r="F139" s="188" t="s">
        <v>214</v>
      </c>
      <c r="G139" s="39"/>
      <c r="H139" s="39"/>
      <c r="I139" s="189"/>
      <c r="J139" s="39"/>
      <c r="K139" s="39"/>
      <c r="L139" s="40"/>
      <c r="M139" s="190"/>
      <c r="N139" s="191"/>
      <c r="O139" s="73"/>
      <c r="P139" s="73"/>
      <c r="Q139" s="73"/>
      <c r="R139" s="73"/>
      <c r="S139" s="73"/>
      <c r="T139" s="74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20" t="s">
        <v>142</v>
      </c>
      <c r="AU139" s="20" t="s">
        <v>82</v>
      </c>
    </row>
    <row r="140" s="13" customFormat="1">
      <c r="A140" s="13"/>
      <c r="B140" s="192"/>
      <c r="C140" s="13"/>
      <c r="D140" s="193" t="s">
        <v>144</v>
      </c>
      <c r="E140" s="194" t="s">
        <v>3</v>
      </c>
      <c r="F140" s="195" t="s">
        <v>215</v>
      </c>
      <c r="G140" s="13"/>
      <c r="H140" s="194" t="s">
        <v>3</v>
      </c>
      <c r="I140" s="196"/>
      <c r="J140" s="13"/>
      <c r="K140" s="13"/>
      <c r="L140" s="192"/>
      <c r="M140" s="197"/>
      <c r="N140" s="198"/>
      <c r="O140" s="198"/>
      <c r="P140" s="198"/>
      <c r="Q140" s="198"/>
      <c r="R140" s="198"/>
      <c r="S140" s="198"/>
      <c r="T140" s="19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4" t="s">
        <v>144</v>
      </c>
      <c r="AU140" s="194" t="s">
        <v>82</v>
      </c>
      <c r="AV140" s="13" t="s">
        <v>80</v>
      </c>
      <c r="AW140" s="13" t="s">
        <v>33</v>
      </c>
      <c r="AX140" s="13" t="s">
        <v>72</v>
      </c>
      <c r="AY140" s="194" t="s">
        <v>133</v>
      </c>
    </row>
    <row r="141" s="14" customFormat="1">
      <c r="A141" s="14"/>
      <c r="B141" s="200"/>
      <c r="C141" s="14"/>
      <c r="D141" s="193" t="s">
        <v>144</v>
      </c>
      <c r="E141" s="201" t="s">
        <v>3</v>
      </c>
      <c r="F141" s="202" t="s">
        <v>216</v>
      </c>
      <c r="G141" s="14"/>
      <c r="H141" s="203">
        <v>7.875</v>
      </c>
      <c r="I141" s="204"/>
      <c r="J141" s="14"/>
      <c r="K141" s="14"/>
      <c r="L141" s="200"/>
      <c r="M141" s="205"/>
      <c r="N141" s="206"/>
      <c r="O141" s="206"/>
      <c r="P141" s="206"/>
      <c r="Q141" s="206"/>
      <c r="R141" s="206"/>
      <c r="S141" s="206"/>
      <c r="T141" s="20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1" t="s">
        <v>144</v>
      </c>
      <c r="AU141" s="201" t="s">
        <v>82</v>
      </c>
      <c r="AV141" s="14" t="s">
        <v>82</v>
      </c>
      <c r="AW141" s="14" t="s">
        <v>33</v>
      </c>
      <c r="AX141" s="14" t="s">
        <v>80</v>
      </c>
      <c r="AY141" s="201" t="s">
        <v>133</v>
      </c>
    </row>
    <row r="142" s="2" customFormat="1" ht="16.5" customHeight="1">
      <c r="A142" s="39"/>
      <c r="B142" s="173"/>
      <c r="C142" s="216" t="s">
        <v>217</v>
      </c>
      <c r="D142" s="216" t="s">
        <v>218</v>
      </c>
      <c r="E142" s="217" t="s">
        <v>219</v>
      </c>
      <c r="F142" s="218" t="s">
        <v>220</v>
      </c>
      <c r="G142" s="219" t="s">
        <v>205</v>
      </c>
      <c r="H142" s="220">
        <v>16.538</v>
      </c>
      <c r="I142" s="221"/>
      <c r="J142" s="222">
        <f>ROUND(I142*H142,2)</f>
        <v>0</v>
      </c>
      <c r="K142" s="218" t="s">
        <v>139</v>
      </c>
      <c r="L142" s="223"/>
      <c r="M142" s="224" t="s">
        <v>3</v>
      </c>
      <c r="N142" s="225" t="s">
        <v>43</v>
      </c>
      <c r="O142" s="73"/>
      <c r="P142" s="183">
        <f>O142*H142</f>
        <v>0</v>
      </c>
      <c r="Q142" s="183">
        <v>1</v>
      </c>
      <c r="R142" s="183">
        <f>Q142*H142</f>
        <v>16.538</v>
      </c>
      <c r="S142" s="183">
        <v>0</v>
      </c>
      <c r="T142" s="18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85" t="s">
        <v>190</v>
      </c>
      <c r="AT142" s="185" t="s">
        <v>218</v>
      </c>
      <c r="AU142" s="185" t="s">
        <v>82</v>
      </c>
      <c r="AY142" s="20" t="s">
        <v>133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20" t="s">
        <v>80</v>
      </c>
      <c r="BK142" s="186">
        <f>ROUND(I142*H142,2)</f>
        <v>0</v>
      </c>
      <c r="BL142" s="20" t="s">
        <v>140</v>
      </c>
      <c r="BM142" s="185" t="s">
        <v>221</v>
      </c>
    </row>
    <row r="143" s="14" customFormat="1">
      <c r="A143" s="14"/>
      <c r="B143" s="200"/>
      <c r="C143" s="14"/>
      <c r="D143" s="193" t="s">
        <v>144</v>
      </c>
      <c r="E143" s="201" t="s">
        <v>3</v>
      </c>
      <c r="F143" s="202" t="s">
        <v>222</v>
      </c>
      <c r="G143" s="14"/>
      <c r="H143" s="203">
        <v>16.538</v>
      </c>
      <c r="I143" s="204"/>
      <c r="J143" s="14"/>
      <c r="K143" s="14"/>
      <c r="L143" s="200"/>
      <c r="M143" s="205"/>
      <c r="N143" s="206"/>
      <c r="O143" s="206"/>
      <c r="P143" s="206"/>
      <c r="Q143" s="206"/>
      <c r="R143" s="206"/>
      <c r="S143" s="206"/>
      <c r="T143" s="20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1" t="s">
        <v>144</v>
      </c>
      <c r="AU143" s="201" t="s">
        <v>82</v>
      </c>
      <c r="AV143" s="14" t="s">
        <v>82</v>
      </c>
      <c r="AW143" s="14" t="s">
        <v>33</v>
      </c>
      <c r="AX143" s="14" t="s">
        <v>80</v>
      </c>
      <c r="AY143" s="201" t="s">
        <v>133</v>
      </c>
    </row>
    <row r="144" s="12" customFormat="1" ht="22.8" customHeight="1">
      <c r="A144" s="12"/>
      <c r="B144" s="160"/>
      <c r="C144" s="12"/>
      <c r="D144" s="161" t="s">
        <v>71</v>
      </c>
      <c r="E144" s="171" t="s">
        <v>82</v>
      </c>
      <c r="F144" s="171" t="s">
        <v>223</v>
      </c>
      <c r="G144" s="12"/>
      <c r="H144" s="12"/>
      <c r="I144" s="163"/>
      <c r="J144" s="172">
        <f>BK144</f>
        <v>0</v>
      </c>
      <c r="K144" s="12"/>
      <c r="L144" s="160"/>
      <c r="M144" s="165"/>
      <c r="N144" s="166"/>
      <c r="O144" s="166"/>
      <c r="P144" s="167">
        <f>SUM(P145:P154)</f>
        <v>0</v>
      </c>
      <c r="Q144" s="166"/>
      <c r="R144" s="167">
        <f>SUM(R145:R154)</f>
        <v>81.311549999999997</v>
      </c>
      <c r="S144" s="166"/>
      <c r="T144" s="168">
        <f>SUM(T145:T154)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1" t="s">
        <v>80</v>
      </c>
      <c r="AT144" s="169" t="s">
        <v>71</v>
      </c>
      <c r="AU144" s="169" t="s">
        <v>80</v>
      </c>
      <c r="AY144" s="161" t="s">
        <v>133</v>
      </c>
      <c r="BK144" s="170">
        <f>SUM(BK145:BK154)</f>
        <v>0</v>
      </c>
    </row>
    <row r="145" s="2" customFormat="1" ht="16.5" customHeight="1">
      <c r="A145" s="39"/>
      <c r="B145" s="173"/>
      <c r="C145" s="174" t="s">
        <v>224</v>
      </c>
      <c r="D145" s="174" t="s">
        <v>135</v>
      </c>
      <c r="E145" s="175" t="s">
        <v>225</v>
      </c>
      <c r="F145" s="176" t="s">
        <v>226</v>
      </c>
      <c r="G145" s="177" t="s">
        <v>227</v>
      </c>
      <c r="H145" s="178">
        <v>15</v>
      </c>
      <c r="I145" s="179"/>
      <c r="J145" s="180">
        <f>ROUND(I145*H145,2)</f>
        <v>0</v>
      </c>
      <c r="K145" s="176" t="s">
        <v>139</v>
      </c>
      <c r="L145" s="40"/>
      <c r="M145" s="181" t="s">
        <v>3</v>
      </c>
      <c r="N145" s="182" t="s">
        <v>43</v>
      </c>
      <c r="O145" s="73"/>
      <c r="P145" s="183">
        <f>O145*H145</f>
        <v>0</v>
      </c>
      <c r="Q145" s="183">
        <v>1.52477</v>
      </c>
      <c r="R145" s="183">
        <f>Q145*H145</f>
        <v>22.871549999999999</v>
      </c>
      <c r="S145" s="183">
        <v>0</v>
      </c>
      <c r="T145" s="18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85" t="s">
        <v>140</v>
      </c>
      <c r="AT145" s="185" t="s">
        <v>135</v>
      </c>
      <c r="AU145" s="185" t="s">
        <v>82</v>
      </c>
      <c r="AY145" s="20" t="s">
        <v>133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20" t="s">
        <v>80</v>
      </c>
      <c r="BK145" s="186">
        <f>ROUND(I145*H145,2)</f>
        <v>0</v>
      </c>
      <c r="BL145" s="20" t="s">
        <v>140</v>
      </c>
      <c r="BM145" s="185" t="s">
        <v>228</v>
      </c>
    </row>
    <row r="146" s="2" customFormat="1">
      <c r="A146" s="39"/>
      <c r="B146" s="40"/>
      <c r="C146" s="39"/>
      <c r="D146" s="187" t="s">
        <v>142</v>
      </c>
      <c r="E146" s="39"/>
      <c r="F146" s="188" t="s">
        <v>229</v>
      </c>
      <c r="G146" s="39"/>
      <c r="H146" s="39"/>
      <c r="I146" s="189"/>
      <c r="J146" s="39"/>
      <c r="K146" s="39"/>
      <c r="L146" s="40"/>
      <c r="M146" s="190"/>
      <c r="N146" s="191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142</v>
      </c>
      <c r="AU146" s="20" t="s">
        <v>82</v>
      </c>
    </row>
    <row r="147" s="13" customFormat="1">
      <c r="A147" s="13"/>
      <c r="B147" s="192"/>
      <c r="C147" s="13"/>
      <c r="D147" s="193" t="s">
        <v>144</v>
      </c>
      <c r="E147" s="194" t="s">
        <v>3</v>
      </c>
      <c r="F147" s="195" t="s">
        <v>230</v>
      </c>
      <c r="G147" s="13"/>
      <c r="H147" s="194" t="s">
        <v>3</v>
      </c>
      <c r="I147" s="196"/>
      <c r="J147" s="13"/>
      <c r="K147" s="13"/>
      <c r="L147" s="192"/>
      <c r="M147" s="197"/>
      <c r="N147" s="198"/>
      <c r="O147" s="198"/>
      <c r="P147" s="198"/>
      <c r="Q147" s="198"/>
      <c r="R147" s="198"/>
      <c r="S147" s="198"/>
      <c r="T147" s="19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4" t="s">
        <v>144</v>
      </c>
      <c r="AU147" s="194" t="s">
        <v>82</v>
      </c>
      <c r="AV147" s="13" t="s">
        <v>80</v>
      </c>
      <c r="AW147" s="13" t="s">
        <v>33</v>
      </c>
      <c r="AX147" s="13" t="s">
        <v>72</v>
      </c>
      <c r="AY147" s="194" t="s">
        <v>133</v>
      </c>
    </row>
    <row r="148" s="14" customFormat="1">
      <c r="A148" s="14"/>
      <c r="B148" s="200"/>
      <c r="C148" s="14"/>
      <c r="D148" s="193" t="s">
        <v>144</v>
      </c>
      <c r="E148" s="201" t="s">
        <v>3</v>
      </c>
      <c r="F148" s="202" t="s">
        <v>231</v>
      </c>
      <c r="G148" s="14"/>
      <c r="H148" s="203">
        <v>15</v>
      </c>
      <c r="I148" s="204"/>
      <c r="J148" s="14"/>
      <c r="K148" s="14"/>
      <c r="L148" s="200"/>
      <c r="M148" s="205"/>
      <c r="N148" s="206"/>
      <c r="O148" s="206"/>
      <c r="P148" s="206"/>
      <c r="Q148" s="206"/>
      <c r="R148" s="206"/>
      <c r="S148" s="206"/>
      <c r="T148" s="20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1" t="s">
        <v>144</v>
      </c>
      <c r="AU148" s="201" t="s">
        <v>82</v>
      </c>
      <c r="AV148" s="14" t="s">
        <v>82</v>
      </c>
      <c r="AW148" s="14" t="s">
        <v>33</v>
      </c>
      <c r="AX148" s="14" t="s">
        <v>80</v>
      </c>
      <c r="AY148" s="201" t="s">
        <v>133</v>
      </c>
    </row>
    <row r="149" s="2" customFormat="1" ht="24.15" customHeight="1">
      <c r="A149" s="39"/>
      <c r="B149" s="173"/>
      <c r="C149" s="174" t="s">
        <v>232</v>
      </c>
      <c r="D149" s="174" t="s">
        <v>135</v>
      </c>
      <c r="E149" s="175" t="s">
        <v>233</v>
      </c>
      <c r="F149" s="176" t="s">
        <v>234</v>
      </c>
      <c r="G149" s="177" t="s">
        <v>138</v>
      </c>
      <c r="H149" s="178">
        <v>250</v>
      </c>
      <c r="I149" s="179"/>
      <c r="J149" s="180">
        <f>ROUND(I149*H149,2)</f>
        <v>0</v>
      </c>
      <c r="K149" s="176" t="s">
        <v>139</v>
      </c>
      <c r="L149" s="40"/>
      <c r="M149" s="181" t="s">
        <v>3</v>
      </c>
      <c r="N149" s="182" t="s">
        <v>43</v>
      </c>
      <c r="O149" s="73"/>
      <c r="P149" s="183">
        <f>O149*H149</f>
        <v>0</v>
      </c>
      <c r="Q149" s="183">
        <v>0.108</v>
      </c>
      <c r="R149" s="183">
        <f>Q149*H149</f>
        <v>27</v>
      </c>
      <c r="S149" s="183">
        <v>0</v>
      </c>
      <c r="T149" s="18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85" t="s">
        <v>140</v>
      </c>
      <c r="AT149" s="185" t="s">
        <v>135</v>
      </c>
      <c r="AU149" s="185" t="s">
        <v>82</v>
      </c>
      <c r="AY149" s="20" t="s">
        <v>133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20" t="s">
        <v>80</v>
      </c>
      <c r="BK149" s="186">
        <f>ROUND(I149*H149,2)</f>
        <v>0</v>
      </c>
      <c r="BL149" s="20" t="s">
        <v>140</v>
      </c>
      <c r="BM149" s="185" t="s">
        <v>235</v>
      </c>
    </row>
    <row r="150" s="2" customFormat="1">
      <c r="A150" s="39"/>
      <c r="B150" s="40"/>
      <c r="C150" s="39"/>
      <c r="D150" s="187" t="s">
        <v>142</v>
      </c>
      <c r="E150" s="39"/>
      <c r="F150" s="188" t="s">
        <v>236</v>
      </c>
      <c r="G150" s="39"/>
      <c r="H150" s="39"/>
      <c r="I150" s="189"/>
      <c r="J150" s="39"/>
      <c r="K150" s="39"/>
      <c r="L150" s="40"/>
      <c r="M150" s="190"/>
      <c r="N150" s="191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142</v>
      </c>
      <c r="AU150" s="20" t="s">
        <v>82</v>
      </c>
    </row>
    <row r="151" s="13" customFormat="1">
      <c r="A151" s="13"/>
      <c r="B151" s="192"/>
      <c r="C151" s="13"/>
      <c r="D151" s="193" t="s">
        <v>144</v>
      </c>
      <c r="E151" s="194" t="s">
        <v>3</v>
      </c>
      <c r="F151" s="195" t="s">
        <v>151</v>
      </c>
      <c r="G151" s="13"/>
      <c r="H151" s="194" t="s">
        <v>3</v>
      </c>
      <c r="I151" s="196"/>
      <c r="J151" s="13"/>
      <c r="K151" s="13"/>
      <c r="L151" s="192"/>
      <c r="M151" s="197"/>
      <c r="N151" s="198"/>
      <c r="O151" s="198"/>
      <c r="P151" s="198"/>
      <c r="Q151" s="198"/>
      <c r="R151" s="198"/>
      <c r="S151" s="198"/>
      <c r="T151" s="19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4" t="s">
        <v>144</v>
      </c>
      <c r="AU151" s="194" t="s">
        <v>82</v>
      </c>
      <c r="AV151" s="13" t="s">
        <v>80</v>
      </c>
      <c r="AW151" s="13" t="s">
        <v>33</v>
      </c>
      <c r="AX151" s="13" t="s">
        <v>72</v>
      </c>
      <c r="AY151" s="194" t="s">
        <v>133</v>
      </c>
    </row>
    <row r="152" s="14" customFormat="1">
      <c r="A152" s="14"/>
      <c r="B152" s="200"/>
      <c r="C152" s="14"/>
      <c r="D152" s="193" t="s">
        <v>144</v>
      </c>
      <c r="E152" s="201" t="s">
        <v>3</v>
      </c>
      <c r="F152" s="202" t="s">
        <v>237</v>
      </c>
      <c r="G152" s="14"/>
      <c r="H152" s="203">
        <v>250</v>
      </c>
      <c r="I152" s="204"/>
      <c r="J152" s="14"/>
      <c r="K152" s="14"/>
      <c r="L152" s="200"/>
      <c r="M152" s="205"/>
      <c r="N152" s="206"/>
      <c r="O152" s="206"/>
      <c r="P152" s="206"/>
      <c r="Q152" s="206"/>
      <c r="R152" s="206"/>
      <c r="S152" s="206"/>
      <c r="T152" s="20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1" t="s">
        <v>144</v>
      </c>
      <c r="AU152" s="201" t="s">
        <v>82</v>
      </c>
      <c r="AV152" s="14" t="s">
        <v>82</v>
      </c>
      <c r="AW152" s="14" t="s">
        <v>33</v>
      </c>
      <c r="AX152" s="14" t="s">
        <v>80</v>
      </c>
      <c r="AY152" s="201" t="s">
        <v>133</v>
      </c>
    </row>
    <row r="153" s="2" customFormat="1" ht="16.5" customHeight="1">
      <c r="A153" s="39"/>
      <c r="B153" s="173"/>
      <c r="C153" s="216" t="s">
        <v>9</v>
      </c>
      <c r="D153" s="216" t="s">
        <v>218</v>
      </c>
      <c r="E153" s="217" t="s">
        <v>238</v>
      </c>
      <c r="F153" s="218" t="s">
        <v>239</v>
      </c>
      <c r="G153" s="219" t="s">
        <v>240</v>
      </c>
      <c r="H153" s="220">
        <v>24</v>
      </c>
      <c r="I153" s="221"/>
      <c r="J153" s="222">
        <f>ROUND(I153*H153,2)</f>
        <v>0</v>
      </c>
      <c r="K153" s="218" t="s">
        <v>139</v>
      </c>
      <c r="L153" s="223"/>
      <c r="M153" s="224" t="s">
        <v>3</v>
      </c>
      <c r="N153" s="225" t="s">
        <v>43</v>
      </c>
      <c r="O153" s="73"/>
      <c r="P153" s="183">
        <f>O153*H153</f>
        <v>0</v>
      </c>
      <c r="Q153" s="183">
        <v>1.3100000000000001</v>
      </c>
      <c r="R153" s="183">
        <f>Q153*H153</f>
        <v>31.440000000000001</v>
      </c>
      <c r="S153" s="183">
        <v>0</v>
      </c>
      <c r="T153" s="18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85" t="s">
        <v>190</v>
      </c>
      <c r="AT153" s="185" t="s">
        <v>218</v>
      </c>
      <c r="AU153" s="185" t="s">
        <v>82</v>
      </c>
      <c r="AY153" s="20" t="s">
        <v>133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20" t="s">
        <v>80</v>
      </c>
      <c r="BK153" s="186">
        <f>ROUND(I153*H153,2)</f>
        <v>0</v>
      </c>
      <c r="BL153" s="20" t="s">
        <v>140</v>
      </c>
      <c r="BM153" s="185" t="s">
        <v>241</v>
      </c>
    </row>
    <row r="154" s="14" customFormat="1">
      <c r="A154" s="14"/>
      <c r="B154" s="200"/>
      <c r="C154" s="14"/>
      <c r="D154" s="193" t="s">
        <v>144</v>
      </c>
      <c r="E154" s="201" t="s">
        <v>3</v>
      </c>
      <c r="F154" s="202" t="s">
        <v>242</v>
      </c>
      <c r="G154" s="14"/>
      <c r="H154" s="203">
        <v>24</v>
      </c>
      <c r="I154" s="204"/>
      <c r="J154" s="14"/>
      <c r="K154" s="14"/>
      <c r="L154" s="200"/>
      <c r="M154" s="205"/>
      <c r="N154" s="206"/>
      <c r="O154" s="206"/>
      <c r="P154" s="206"/>
      <c r="Q154" s="206"/>
      <c r="R154" s="206"/>
      <c r="S154" s="206"/>
      <c r="T154" s="20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1" t="s">
        <v>144</v>
      </c>
      <c r="AU154" s="201" t="s">
        <v>82</v>
      </c>
      <c r="AV154" s="14" t="s">
        <v>82</v>
      </c>
      <c r="AW154" s="14" t="s">
        <v>33</v>
      </c>
      <c r="AX154" s="14" t="s">
        <v>80</v>
      </c>
      <c r="AY154" s="201" t="s">
        <v>133</v>
      </c>
    </row>
    <row r="155" s="12" customFormat="1" ht="22.8" customHeight="1">
      <c r="A155" s="12"/>
      <c r="B155" s="160"/>
      <c r="C155" s="12"/>
      <c r="D155" s="161" t="s">
        <v>71</v>
      </c>
      <c r="E155" s="171" t="s">
        <v>153</v>
      </c>
      <c r="F155" s="171" t="s">
        <v>243</v>
      </c>
      <c r="G155" s="12"/>
      <c r="H155" s="12"/>
      <c r="I155" s="163"/>
      <c r="J155" s="172">
        <f>BK155</f>
        <v>0</v>
      </c>
      <c r="K155" s="12"/>
      <c r="L155" s="160"/>
      <c r="M155" s="165"/>
      <c r="N155" s="166"/>
      <c r="O155" s="166"/>
      <c r="P155" s="167">
        <f>SUM(P156:P163)</f>
        <v>0</v>
      </c>
      <c r="Q155" s="166"/>
      <c r="R155" s="167">
        <f>SUM(R156:R163)</f>
        <v>1.8711305999999999</v>
      </c>
      <c r="S155" s="166"/>
      <c r="T155" s="168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1" t="s">
        <v>80</v>
      </c>
      <c r="AT155" s="169" t="s">
        <v>71</v>
      </c>
      <c r="AU155" s="169" t="s">
        <v>80</v>
      </c>
      <c r="AY155" s="161" t="s">
        <v>133</v>
      </c>
      <c r="BK155" s="170">
        <f>SUM(BK156:BK163)</f>
        <v>0</v>
      </c>
    </row>
    <row r="156" s="2" customFormat="1" ht="24.15" customHeight="1">
      <c r="A156" s="39"/>
      <c r="B156" s="173"/>
      <c r="C156" s="174" t="s">
        <v>244</v>
      </c>
      <c r="D156" s="174" t="s">
        <v>135</v>
      </c>
      <c r="E156" s="175" t="s">
        <v>245</v>
      </c>
      <c r="F156" s="176" t="s">
        <v>246</v>
      </c>
      <c r="G156" s="177" t="s">
        <v>156</v>
      </c>
      <c r="H156" s="178">
        <v>0.73999999999999999</v>
      </c>
      <c r="I156" s="179"/>
      <c r="J156" s="180">
        <f>ROUND(I156*H156,2)</f>
        <v>0</v>
      </c>
      <c r="K156" s="176" t="s">
        <v>139</v>
      </c>
      <c r="L156" s="40"/>
      <c r="M156" s="181" t="s">
        <v>3</v>
      </c>
      <c r="N156" s="182" t="s">
        <v>43</v>
      </c>
      <c r="O156" s="73"/>
      <c r="P156" s="183">
        <f>O156*H156</f>
        <v>0</v>
      </c>
      <c r="Q156" s="183">
        <v>2.5020899999999999</v>
      </c>
      <c r="R156" s="183">
        <f>Q156*H156</f>
        <v>1.8515465999999998</v>
      </c>
      <c r="S156" s="183">
        <v>0</v>
      </c>
      <c r="T156" s="18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85" t="s">
        <v>140</v>
      </c>
      <c r="AT156" s="185" t="s">
        <v>135</v>
      </c>
      <c r="AU156" s="185" t="s">
        <v>82</v>
      </c>
      <c r="AY156" s="20" t="s">
        <v>133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20" t="s">
        <v>80</v>
      </c>
      <c r="BK156" s="186">
        <f>ROUND(I156*H156,2)</f>
        <v>0</v>
      </c>
      <c r="BL156" s="20" t="s">
        <v>140</v>
      </c>
      <c r="BM156" s="185" t="s">
        <v>247</v>
      </c>
    </row>
    <row r="157" s="2" customFormat="1">
      <c r="A157" s="39"/>
      <c r="B157" s="40"/>
      <c r="C157" s="39"/>
      <c r="D157" s="187" t="s">
        <v>142</v>
      </c>
      <c r="E157" s="39"/>
      <c r="F157" s="188" t="s">
        <v>248</v>
      </c>
      <c r="G157" s="39"/>
      <c r="H157" s="39"/>
      <c r="I157" s="189"/>
      <c r="J157" s="39"/>
      <c r="K157" s="39"/>
      <c r="L157" s="40"/>
      <c r="M157" s="190"/>
      <c r="N157" s="191"/>
      <c r="O157" s="73"/>
      <c r="P157" s="73"/>
      <c r="Q157" s="73"/>
      <c r="R157" s="73"/>
      <c r="S157" s="73"/>
      <c r="T157" s="74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20" t="s">
        <v>142</v>
      </c>
      <c r="AU157" s="20" t="s">
        <v>82</v>
      </c>
    </row>
    <row r="158" s="13" customFormat="1">
      <c r="A158" s="13"/>
      <c r="B158" s="192"/>
      <c r="C158" s="13"/>
      <c r="D158" s="193" t="s">
        <v>144</v>
      </c>
      <c r="E158" s="194" t="s">
        <v>3</v>
      </c>
      <c r="F158" s="195" t="s">
        <v>249</v>
      </c>
      <c r="G158" s="13"/>
      <c r="H158" s="194" t="s">
        <v>3</v>
      </c>
      <c r="I158" s="196"/>
      <c r="J158" s="13"/>
      <c r="K158" s="13"/>
      <c r="L158" s="192"/>
      <c r="M158" s="197"/>
      <c r="N158" s="198"/>
      <c r="O158" s="198"/>
      <c r="P158" s="198"/>
      <c r="Q158" s="198"/>
      <c r="R158" s="198"/>
      <c r="S158" s="198"/>
      <c r="T158" s="19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4" t="s">
        <v>144</v>
      </c>
      <c r="AU158" s="194" t="s">
        <v>82</v>
      </c>
      <c r="AV158" s="13" t="s">
        <v>80</v>
      </c>
      <c r="AW158" s="13" t="s">
        <v>33</v>
      </c>
      <c r="AX158" s="13" t="s">
        <v>72</v>
      </c>
      <c r="AY158" s="194" t="s">
        <v>133</v>
      </c>
    </row>
    <row r="159" s="13" customFormat="1">
      <c r="A159" s="13"/>
      <c r="B159" s="192"/>
      <c r="C159" s="13"/>
      <c r="D159" s="193" t="s">
        <v>144</v>
      </c>
      <c r="E159" s="194" t="s">
        <v>3</v>
      </c>
      <c r="F159" s="195" t="s">
        <v>250</v>
      </c>
      <c r="G159" s="13"/>
      <c r="H159" s="194" t="s">
        <v>3</v>
      </c>
      <c r="I159" s="196"/>
      <c r="J159" s="13"/>
      <c r="K159" s="13"/>
      <c r="L159" s="192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4" t="s">
        <v>144</v>
      </c>
      <c r="AU159" s="194" t="s">
        <v>82</v>
      </c>
      <c r="AV159" s="13" t="s">
        <v>80</v>
      </c>
      <c r="AW159" s="13" t="s">
        <v>33</v>
      </c>
      <c r="AX159" s="13" t="s">
        <v>72</v>
      </c>
      <c r="AY159" s="194" t="s">
        <v>133</v>
      </c>
    </row>
    <row r="160" s="14" customFormat="1">
      <c r="A160" s="14"/>
      <c r="B160" s="200"/>
      <c r="C160" s="14"/>
      <c r="D160" s="193" t="s">
        <v>144</v>
      </c>
      <c r="E160" s="201" t="s">
        <v>3</v>
      </c>
      <c r="F160" s="202" t="s">
        <v>251</v>
      </c>
      <c r="G160" s="14"/>
      <c r="H160" s="203">
        <v>0.73999999999999999</v>
      </c>
      <c r="I160" s="204"/>
      <c r="J160" s="14"/>
      <c r="K160" s="14"/>
      <c r="L160" s="200"/>
      <c r="M160" s="205"/>
      <c r="N160" s="206"/>
      <c r="O160" s="206"/>
      <c r="P160" s="206"/>
      <c r="Q160" s="206"/>
      <c r="R160" s="206"/>
      <c r="S160" s="206"/>
      <c r="T160" s="20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1" t="s">
        <v>144</v>
      </c>
      <c r="AU160" s="201" t="s">
        <v>82</v>
      </c>
      <c r="AV160" s="14" t="s">
        <v>82</v>
      </c>
      <c r="AW160" s="14" t="s">
        <v>33</v>
      </c>
      <c r="AX160" s="14" t="s">
        <v>80</v>
      </c>
      <c r="AY160" s="201" t="s">
        <v>133</v>
      </c>
    </row>
    <row r="161" s="2" customFormat="1" ht="33" customHeight="1">
      <c r="A161" s="39"/>
      <c r="B161" s="173"/>
      <c r="C161" s="174" t="s">
        <v>252</v>
      </c>
      <c r="D161" s="174" t="s">
        <v>135</v>
      </c>
      <c r="E161" s="175" t="s">
        <v>253</v>
      </c>
      <c r="F161" s="176" t="s">
        <v>254</v>
      </c>
      <c r="G161" s="177" t="s">
        <v>138</v>
      </c>
      <c r="H161" s="178">
        <v>4.0800000000000001</v>
      </c>
      <c r="I161" s="179"/>
      <c r="J161" s="180">
        <f>ROUND(I161*H161,2)</f>
        <v>0</v>
      </c>
      <c r="K161" s="176" t="s">
        <v>255</v>
      </c>
      <c r="L161" s="40"/>
      <c r="M161" s="181" t="s">
        <v>3</v>
      </c>
      <c r="N161" s="182" t="s">
        <v>43</v>
      </c>
      <c r="O161" s="73"/>
      <c r="P161" s="183">
        <f>O161*H161</f>
        <v>0</v>
      </c>
      <c r="Q161" s="183">
        <v>0.0047999999999999996</v>
      </c>
      <c r="R161" s="183">
        <f>Q161*H161</f>
        <v>0.019583999999999997</v>
      </c>
      <c r="S161" s="183">
        <v>0</v>
      </c>
      <c r="T161" s="18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85" t="s">
        <v>140</v>
      </c>
      <c r="AT161" s="185" t="s">
        <v>135</v>
      </c>
      <c r="AU161" s="185" t="s">
        <v>82</v>
      </c>
      <c r="AY161" s="20" t="s">
        <v>133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20" t="s">
        <v>80</v>
      </c>
      <c r="BK161" s="186">
        <f>ROUND(I161*H161,2)</f>
        <v>0</v>
      </c>
      <c r="BL161" s="20" t="s">
        <v>140</v>
      </c>
      <c r="BM161" s="185" t="s">
        <v>256</v>
      </c>
    </row>
    <row r="162" s="2" customFormat="1">
      <c r="A162" s="39"/>
      <c r="B162" s="40"/>
      <c r="C162" s="39"/>
      <c r="D162" s="193" t="s">
        <v>257</v>
      </c>
      <c r="E162" s="39"/>
      <c r="F162" s="226" t="s">
        <v>258</v>
      </c>
      <c r="G162" s="39"/>
      <c r="H162" s="39"/>
      <c r="I162" s="189"/>
      <c r="J162" s="39"/>
      <c r="K162" s="39"/>
      <c r="L162" s="40"/>
      <c r="M162" s="190"/>
      <c r="N162" s="191"/>
      <c r="O162" s="73"/>
      <c r="P162" s="73"/>
      <c r="Q162" s="73"/>
      <c r="R162" s="73"/>
      <c r="S162" s="73"/>
      <c r="T162" s="74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20" t="s">
        <v>257</v>
      </c>
      <c r="AU162" s="20" t="s">
        <v>82</v>
      </c>
    </row>
    <row r="163" s="14" customFormat="1">
      <c r="A163" s="14"/>
      <c r="B163" s="200"/>
      <c r="C163" s="14"/>
      <c r="D163" s="193" t="s">
        <v>144</v>
      </c>
      <c r="E163" s="201" t="s">
        <v>3</v>
      </c>
      <c r="F163" s="202" t="s">
        <v>259</v>
      </c>
      <c r="G163" s="14"/>
      <c r="H163" s="203">
        <v>4.0800000000000001</v>
      </c>
      <c r="I163" s="204"/>
      <c r="J163" s="14"/>
      <c r="K163" s="14"/>
      <c r="L163" s="200"/>
      <c r="M163" s="205"/>
      <c r="N163" s="206"/>
      <c r="O163" s="206"/>
      <c r="P163" s="206"/>
      <c r="Q163" s="206"/>
      <c r="R163" s="206"/>
      <c r="S163" s="206"/>
      <c r="T163" s="20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1" t="s">
        <v>144</v>
      </c>
      <c r="AU163" s="201" t="s">
        <v>82</v>
      </c>
      <c r="AV163" s="14" t="s">
        <v>82</v>
      </c>
      <c r="AW163" s="14" t="s">
        <v>33</v>
      </c>
      <c r="AX163" s="14" t="s">
        <v>80</v>
      </c>
      <c r="AY163" s="201" t="s">
        <v>133</v>
      </c>
    </row>
    <row r="164" s="12" customFormat="1" ht="22.8" customHeight="1">
      <c r="A164" s="12"/>
      <c r="B164" s="160"/>
      <c r="C164" s="12"/>
      <c r="D164" s="161" t="s">
        <v>71</v>
      </c>
      <c r="E164" s="171" t="s">
        <v>140</v>
      </c>
      <c r="F164" s="171" t="s">
        <v>260</v>
      </c>
      <c r="G164" s="12"/>
      <c r="H164" s="12"/>
      <c r="I164" s="163"/>
      <c r="J164" s="172">
        <f>BK164</f>
        <v>0</v>
      </c>
      <c r="K164" s="12"/>
      <c r="L164" s="160"/>
      <c r="M164" s="165"/>
      <c r="N164" s="166"/>
      <c r="O164" s="166"/>
      <c r="P164" s="167">
        <f>SUM(P165:P214)</f>
        <v>0</v>
      </c>
      <c r="Q164" s="166"/>
      <c r="R164" s="167">
        <f>SUM(R165:R214)</f>
        <v>31.682174400000001</v>
      </c>
      <c r="S164" s="166"/>
      <c r="T164" s="168">
        <f>SUM(T165:T214)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1" t="s">
        <v>80</v>
      </c>
      <c r="AT164" s="169" t="s">
        <v>71</v>
      </c>
      <c r="AU164" s="169" t="s">
        <v>80</v>
      </c>
      <c r="AY164" s="161" t="s">
        <v>133</v>
      </c>
      <c r="BK164" s="170">
        <f>SUM(BK165:BK214)</f>
        <v>0</v>
      </c>
    </row>
    <row r="165" s="2" customFormat="1" ht="24.15" customHeight="1">
      <c r="A165" s="39"/>
      <c r="B165" s="173"/>
      <c r="C165" s="174" t="s">
        <v>261</v>
      </c>
      <c r="D165" s="174" t="s">
        <v>135</v>
      </c>
      <c r="E165" s="175" t="s">
        <v>262</v>
      </c>
      <c r="F165" s="176" t="s">
        <v>263</v>
      </c>
      <c r="G165" s="177" t="s">
        <v>240</v>
      </c>
      <c r="H165" s="178">
        <v>4</v>
      </c>
      <c r="I165" s="179"/>
      <c r="J165" s="180">
        <f>ROUND(I165*H165,2)</f>
        <v>0</v>
      </c>
      <c r="K165" s="176" t="s">
        <v>139</v>
      </c>
      <c r="L165" s="40"/>
      <c r="M165" s="181" t="s">
        <v>3</v>
      </c>
      <c r="N165" s="182" t="s">
        <v>43</v>
      </c>
      <c r="O165" s="73"/>
      <c r="P165" s="183">
        <f>O165*H165</f>
        <v>0</v>
      </c>
      <c r="Q165" s="183">
        <v>0.0385</v>
      </c>
      <c r="R165" s="183">
        <f>Q165*H165</f>
        <v>0.154</v>
      </c>
      <c r="S165" s="183">
        <v>0</v>
      </c>
      <c r="T165" s="18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85" t="s">
        <v>140</v>
      </c>
      <c r="AT165" s="185" t="s">
        <v>135</v>
      </c>
      <c r="AU165" s="185" t="s">
        <v>82</v>
      </c>
      <c r="AY165" s="20" t="s">
        <v>133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20" t="s">
        <v>80</v>
      </c>
      <c r="BK165" s="186">
        <f>ROUND(I165*H165,2)</f>
        <v>0</v>
      </c>
      <c r="BL165" s="20" t="s">
        <v>140</v>
      </c>
      <c r="BM165" s="185" t="s">
        <v>264</v>
      </c>
    </row>
    <row r="166" s="2" customFormat="1">
      <c r="A166" s="39"/>
      <c r="B166" s="40"/>
      <c r="C166" s="39"/>
      <c r="D166" s="187" t="s">
        <v>142</v>
      </c>
      <c r="E166" s="39"/>
      <c r="F166" s="188" t="s">
        <v>265</v>
      </c>
      <c r="G166" s="39"/>
      <c r="H166" s="39"/>
      <c r="I166" s="189"/>
      <c r="J166" s="39"/>
      <c r="K166" s="39"/>
      <c r="L166" s="40"/>
      <c r="M166" s="190"/>
      <c r="N166" s="191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142</v>
      </c>
      <c r="AU166" s="20" t="s">
        <v>82</v>
      </c>
    </row>
    <row r="167" s="13" customFormat="1">
      <c r="A167" s="13"/>
      <c r="B167" s="192"/>
      <c r="C167" s="13"/>
      <c r="D167" s="193" t="s">
        <v>144</v>
      </c>
      <c r="E167" s="194" t="s">
        <v>3</v>
      </c>
      <c r="F167" s="195" t="s">
        <v>151</v>
      </c>
      <c r="G167" s="13"/>
      <c r="H167" s="194" t="s">
        <v>3</v>
      </c>
      <c r="I167" s="196"/>
      <c r="J167" s="13"/>
      <c r="K167" s="13"/>
      <c r="L167" s="192"/>
      <c r="M167" s="197"/>
      <c r="N167" s="198"/>
      <c r="O167" s="198"/>
      <c r="P167" s="198"/>
      <c r="Q167" s="198"/>
      <c r="R167" s="198"/>
      <c r="S167" s="198"/>
      <c r="T167" s="19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4" t="s">
        <v>144</v>
      </c>
      <c r="AU167" s="194" t="s">
        <v>82</v>
      </c>
      <c r="AV167" s="13" t="s">
        <v>80</v>
      </c>
      <c r="AW167" s="13" t="s">
        <v>33</v>
      </c>
      <c r="AX167" s="13" t="s">
        <v>72</v>
      </c>
      <c r="AY167" s="194" t="s">
        <v>133</v>
      </c>
    </row>
    <row r="168" s="14" customFormat="1">
      <c r="A168" s="14"/>
      <c r="B168" s="200"/>
      <c r="C168" s="14"/>
      <c r="D168" s="193" t="s">
        <v>144</v>
      </c>
      <c r="E168" s="201" t="s">
        <v>3</v>
      </c>
      <c r="F168" s="202" t="s">
        <v>266</v>
      </c>
      <c r="G168" s="14"/>
      <c r="H168" s="203">
        <v>4</v>
      </c>
      <c r="I168" s="204"/>
      <c r="J168" s="14"/>
      <c r="K168" s="14"/>
      <c r="L168" s="200"/>
      <c r="M168" s="205"/>
      <c r="N168" s="206"/>
      <c r="O168" s="206"/>
      <c r="P168" s="206"/>
      <c r="Q168" s="206"/>
      <c r="R168" s="206"/>
      <c r="S168" s="206"/>
      <c r="T168" s="20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1" t="s">
        <v>144</v>
      </c>
      <c r="AU168" s="201" t="s">
        <v>82</v>
      </c>
      <c r="AV168" s="14" t="s">
        <v>82</v>
      </c>
      <c r="AW168" s="14" t="s">
        <v>33</v>
      </c>
      <c r="AX168" s="14" t="s">
        <v>80</v>
      </c>
      <c r="AY168" s="201" t="s">
        <v>133</v>
      </c>
    </row>
    <row r="169" s="2" customFormat="1" ht="78" customHeight="1">
      <c r="A169" s="39"/>
      <c r="B169" s="173"/>
      <c r="C169" s="174" t="s">
        <v>267</v>
      </c>
      <c r="D169" s="174" t="s">
        <v>135</v>
      </c>
      <c r="E169" s="175" t="s">
        <v>268</v>
      </c>
      <c r="F169" s="176" t="s">
        <v>269</v>
      </c>
      <c r="G169" s="177" t="s">
        <v>270</v>
      </c>
      <c r="H169" s="178">
        <v>439.49000000000001</v>
      </c>
      <c r="I169" s="179"/>
      <c r="J169" s="180">
        <f>ROUND(I169*H169,2)</f>
        <v>0</v>
      </c>
      <c r="K169" s="176" t="s">
        <v>139</v>
      </c>
      <c r="L169" s="40"/>
      <c r="M169" s="181" t="s">
        <v>3</v>
      </c>
      <c r="N169" s="182" t="s">
        <v>43</v>
      </c>
      <c r="O169" s="7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85" t="s">
        <v>140</v>
      </c>
      <c r="AT169" s="185" t="s">
        <v>135</v>
      </c>
      <c r="AU169" s="185" t="s">
        <v>82</v>
      </c>
      <c r="AY169" s="20" t="s">
        <v>133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20" t="s">
        <v>80</v>
      </c>
      <c r="BK169" s="186">
        <f>ROUND(I169*H169,2)</f>
        <v>0</v>
      </c>
      <c r="BL169" s="20" t="s">
        <v>140</v>
      </c>
      <c r="BM169" s="185" t="s">
        <v>271</v>
      </c>
    </row>
    <row r="170" s="2" customFormat="1">
      <c r="A170" s="39"/>
      <c r="B170" s="40"/>
      <c r="C170" s="39"/>
      <c r="D170" s="187" t="s">
        <v>142</v>
      </c>
      <c r="E170" s="39"/>
      <c r="F170" s="188" t="s">
        <v>272</v>
      </c>
      <c r="G170" s="39"/>
      <c r="H170" s="39"/>
      <c r="I170" s="189"/>
      <c r="J170" s="39"/>
      <c r="K170" s="39"/>
      <c r="L170" s="40"/>
      <c r="M170" s="190"/>
      <c r="N170" s="191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142</v>
      </c>
      <c r="AU170" s="20" t="s">
        <v>82</v>
      </c>
    </row>
    <row r="171" s="2" customFormat="1">
      <c r="A171" s="39"/>
      <c r="B171" s="40"/>
      <c r="C171" s="39"/>
      <c r="D171" s="193" t="s">
        <v>257</v>
      </c>
      <c r="E171" s="39"/>
      <c r="F171" s="226" t="s">
        <v>273</v>
      </c>
      <c r="G171" s="39"/>
      <c r="H171" s="39"/>
      <c r="I171" s="189"/>
      <c r="J171" s="39"/>
      <c r="K171" s="39"/>
      <c r="L171" s="40"/>
      <c r="M171" s="190"/>
      <c r="N171" s="191"/>
      <c r="O171" s="73"/>
      <c r="P171" s="73"/>
      <c r="Q171" s="73"/>
      <c r="R171" s="73"/>
      <c r="S171" s="73"/>
      <c r="T171" s="7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20" t="s">
        <v>257</v>
      </c>
      <c r="AU171" s="20" t="s">
        <v>82</v>
      </c>
    </row>
    <row r="172" s="14" customFormat="1">
      <c r="A172" s="14"/>
      <c r="B172" s="200"/>
      <c r="C172" s="14"/>
      <c r="D172" s="193" t="s">
        <v>144</v>
      </c>
      <c r="E172" s="201" t="s">
        <v>3</v>
      </c>
      <c r="F172" s="202" t="s">
        <v>274</v>
      </c>
      <c r="G172" s="14"/>
      <c r="H172" s="203">
        <v>204.41399999999999</v>
      </c>
      <c r="I172" s="204"/>
      <c r="J172" s="14"/>
      <c r="K172" s="14"/>
      <c r="L172" s="200"/>
      <c r="M172" s="205"/>
      <c r="N172" s="206"/>
      <c r="O172" s="206"/>
      <c r="P172" s="206"/>
      <c r="Q172" s="206"/>
      <c r="R172" s="206"/>
      <c r="S172" s="206"/>
      <c r="T172" s="20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1" t="s">
        <v>144</v>
      </c>
      <c r="AU172" s="201" t="s">
        <v>82</v>
      </c>
      <c r="AV172" s="14" t="s">
        <v>82</v>
      </c>
      <c r="AW172" s="14" t="s">
        <v>33</v>
      </c>
      <c r="AX172" s="14" t="s">
        <v>72</v>
      </c>
      <c r="AY172" s="201" t="s">
        <v>133</v>
      </c>
    </row>
    <row r="173" s="14" customFormat="1">
      <c r="A173" s="14"/>
      <c r="B173" s="200"/>
      <c r="C173" s="14"/>
      <c r="D173" s="193" t="s">
        <v>144</v>
      </c>
      <c r="E173" s="201" t="s">
        <v>3</v>
      </c>
      <c r="F173" s="202" t="s">
        <v>275</v>
      </c>
      <c r="G173" s="14"/>
      <c r="H173" s="203">
        <v>214.148</v>
      </c>
      <c r="I173" s="204"/>
      <c r="J173" s="14"/>
      <c r="K173" s="14"/>
      <c r="L173" s="200"/>
      <c r="M173" s="205"/>
      <c r="N173" s="206"/>
      <c r="O173" s="206"/>
      <c r="P173" s="206"/>
      <c r="Q173" s="206"/>
      <c r="R173" s="206"/>
      <c r="S173" s="206"/>
      <c r="T173" s="20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1" t="s">
        <v>144</v>
      </c>
      <c r="AU173" s="201" t="s">
        <v>82</v>
      </c>
      <c r="AV173" s="14" t="s">
        <v>82</v>
      </c>
      <c r="AW173" s="14" t="s">
        <v>33</v>
      </c>
      <c r="AX173" s="14" t="s">
        <v>72</v>
      </c>
      <c r="AY173" s="201" t="s">
        <v>133</v>
      </c>
    </row>
    <row r="174" s="16" customFormat="1">
      <c r="A174" s="16"/>
      <c r="B174" s="227"/>
      <c r="C174" s="16"/>
      <c r="D174" s="193" t="s">
        <v>144</v>
      </c>
      <c r="E174" s="228" t="s">
        <v>3</v>
      </c>
      <c r="F174" s="229" t="s">
        <v>276</v>
      </c>
      <c r="G174" s="16"/>
      <c r="H174" s="230">
        <v>418.56200000000001</v>
      </c>
      <c r="I174" s="231"/>
      <c r="J174" s="16"/>
      <c r="K174" s="16"/>
      <c r="L174" s="227"/>
      <c r="M174" s="232"/>
      <c r="N174" s="233"/>
      <c r="O174" s="233"/>
      <c r="P174" s="233"/>
      <c r="Q174" s="233"/>
      <c r="R174" s="233"/>
      <c r="S174" s="233"/>
      <c r="T174" s="234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28" t="s">
        <v>144</v>
      </c>
      <c r="AU174" s="228" t="s">
        <v>82</v>
      </c>
      <c r="AV174" s="16" t="s">
        <v>153</v>
      </c>
      <c r="AW174" s="16" t="s">
        <v>33</v>
      </c>
      <c r="AX174" s="16" t="s">
        <v>72</v>
      </c>
      <c r="AY174" s="228" t="s">
        <v>133</v>
      </c>
    </row>
    <row r="175" s="14" customFormat="1">
      <c r="A175" s="14"/>
      <c r="B175" s="200"/>
      <c r="C175" s="14"/>
      <c r="D175" s="193" t="s">
        <v>144</v>
      </c>
      <c r="E175" s="201" t="s">
        <v>3</v>
      </c>
      <c r="F175" s="202" t="s">
        <v>277</v>
      </c>
      <c r="G175" s="14"/>
      <c r="H175" s="203">
        <v>439.49000000000001</v>
      </c>
      <c r="I175" s="204"/>
      <c r="J175" s="14"/>
      <c r="K175" s="14"/>
      <c r="L175" s="200"/>
      <c r="M175" s="205"/>
      <c r="N175" s="206"/>
      <c r="O175" s="206"/>
      <c r="P175" s="206"/>
      <c r="Q175" s="206"/>
      <c r="R175" s="206"/>
      <c r="S175" s="206"/>
      <c r="T175" s="20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1" t="s">
        <v>144</v>
      </c>
      <c r="AU175" s="201" t="s">
        <v>82</v>
      </c>
      <c r="AV175" s="14" t="s">
        <v>82</v>
      </c>
      <c r="AW175" s="14" t="s">
        <v>33</v>
      </c>
      <c r="AX175" s="14" t="s">
        <v>80</v>
      </c>
      <c r="AY175" s="201" t="s">
        <v>133</v>
      </c>
    </row>
    <row r="176" s="2" customFormat="1" ht="78" customHeight="1">
      <c r="A176" s="39"/>
      <c r="B176" s="173"/>
      <c r="C176" s="174" t="s">
        <v>278</v>
      </c>
      <c r="D176" s="174" t="s">
        <v>135</v>
      </c>
      <c r="E176" s="175" t="s">
        <v>279</v>
      </c>
      <c r="F176" s="176" t="s">
        <v>280</v>
      </c>
      <c r="G176" s="177" t="s">
        <v>270</v>
      </c>
      <c r="H176" s="178">
        <v>439.49000000000001</v>
      </c>
      <c r="I176" s="179"/>
      <c r="J176" s="180">
        <f>ROUND(I176*H176,2)</f>
        <v>0</v>
      </c>
      <c r="K176" s="176" t="s">
        <v>139</v>
      </c>
      <c r="L176" s="40"/>
      <c r="M176" s="181" t="s">
        <v>3</v>
      </c>
      <c r="N176" s="182" t="s">
        <v>43</v>
      </c>
      <c r="O176" s="73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185" t="s">
        <v>140</v>
      </c>
      <c r="AT176" s="185" t="s">
        <v>135</v>
      </c>
      <c r="AU176" s="185" t="s">
        <v>82</v>
      </c>
      <c r="AY176" s="20" t="s">
        <v>133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20" t="s">
        <v>80</v>
      </c>
      <c r="BK176" s="186">
        <f>ROUND(I176*H176,2)</f>
        <v>0</v>
      </c>
      <c r="BL176" s="20" t="s">
        <v>140</v>
      </c>
      <c r="BM176" s="185" t="s">
        <v>281</v>
      </c>
    </row>
    <row r="177" s="2" customFormat="1">
      <c r="A177" s="39"/>
      <c r="B177" s="40"/>
      <c r="C177" s="39"/>
      <c r="D177" s="187" t="s">
        <v>142</v>
      </c>
      <c r="E177" s="39"/>
      <c r="F177" s="188" t="s">
        <v>282</v>
      </c>
      <c r="G177" s="39"/>
      <c r="H177" s="39"/>
      <c r="I177" s="189"/>
      <c r="J177" s="39"/>
      <c r="K177" s="39"/>
      <c r="L177" s="40"/>
      <c r="M177" s="190"/>
      <c r="N177" s="191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142</v>
      </c>
      <c r="AU177" s="20" t="s">
        <v>82</v>
      </c>
    </row>
    <row r="178" s="2" customFormat="1">
      <c r="A178" s="39"/>
      <c r="B178" s="40"/>
      <c r="C178" s="39"/>
      <c r="D178" s="193" t="s">
        <v>257</v>
      </c>
      <c r="E178" s="39"/>
      <c r="F178" s="226" t="s">
        <v>273</v>
      </c>
      <c r="G178" s="39"/>
      <c r="H178" s="39"/>
      <c r="I178" s="189"/>
      <c r="J178" s="39"/>
      <c r="K178" s="39"/>
      <c r="L178" s="40"/>
      <c r="M178" s="190"/>
      <c r="N178" s="191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257</v>
      </c>
      <c r="AU178" s="20" t="s">
        <v>82</v>
      </c>
    </row>
    <row r="179" s="14" customFormat="1">
      <c r="A179" s="14"/>
      <c r="B179" s="200"/>
      <c r="C179" s="14"/>
      <c r="D179" s="193" t="s">
        <v>144</v>
      </c>
      <c r="E179" s="201" t="s">
        <v>3</v>
      </c>
      <c r="F179" s="202" t="s">
        <v>274</v>
      </c>
      <c r="G179" s="14"/>
      <c r="H179" s="203">
        <v>204.41399999999999</v>
      </c>
      <c r="I179" s="204"/>
      <c r="J179" s="14"/>
      <c r="K179" s="14"/>
      <c r="L179" s="200"/>
      <c r="M179" s="205"/>
      <c r="N179" s="206"/>
      <c r="O179" s="206"/>
      <c r="P179" s="206"/>
      <c r="Q179" s="206"/>
      <c r="R179" s="206"/>
      <c r="S179" s="206"/>
      <c r="T179" s="20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1" t="s">
        <v>144</v>
      </c>
      <c r="AU179" s="201" t="s">
        <v>82</v>
      </c>
      <c r="AV179" s="14" t="s">
        <v>82</v>
      </c>
      <c r="AW179" s="14" t="s">
        <v>33</v>
      </c>
      <c r="AX179" s="14" t="s">
        <v>72</v>
      </c>
      <c r="AY179" s="201" t="s">
        <v>133</v>
      </c>
    </row>
    <row r="180" s="14" customFormat="1">
      <c r="A180" s="14"/>
      <c r="B180" s="200"/>
      <c r="C180" s="14"/>
      <c r="D180" s="193" t="s">
        <v>144</v>
      </c>
      <c r="E180" s="201" t="s">
        <v>3</v>
      </c>
      <c r="F180" s="202" t="s">
        <v>275</v>
      </c>
      <c r="G180" s="14"/>
      <c r="H180" s="203">
        <v>214.148</v>
      </c>
      <c r="I180" s="204"/>
      <c r="J180" s="14"/>
      <c r="K180" s="14"/>
      <c r="L180" s="200"/>
      <c r="M180" s="205"/>
      <c r="N180" s="206"/>
      <c r="O180" s="206"/>
      <c r="P180" s="206"/>
      <c r="Q180" s="206"/>
      <c r="R180" s="206"/>
      <c r="S180" s="206"/>
      <c r="T180" s="20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1" t="s">
        <v>144</v>
      </c>
      <c r="AU180" s="201" t="s">
        <v>82</v>
      </c>
      <c r="AV180" s="14" t="s">
        <v>82</v>
      </c>
      <c r="AW180" s="14" t="s">
        <v>33</v>
      </c>
      <c r="AX180" s="14" t="s">
        <v>72</v>
      </c>
      <c r="AY180" s="201" t="s">
        <v>133</v>
      </c>
    </row>
    <row r="181" s="16" customFormat="1">
      <c r="A181" s="16"/>
      <c r="B181" s="227"/>
      <c r="C181" s="16"/>
      <c r="D181" s="193" t="s">
        <v>144</v>
      </c>
      <c r="E181" s="228" t="s">
        <v>3</v>
      </c>
      <c r="F181" s="229" t="s">
        <v>276</v>
      </c>
      <c r="G181" s="16"/>
      <c r="H181" s="230">
        <v>418.56200000000001</v>
      </c>
      <c r="I181" s="231"/>
      <c r="J181" s="16"/>
      <c r="K181" s="16"/>
      <c r="L181" s="227"/>
      <c r="M181" s="232"/>
      <c r="N181" s="233"/>
      <c r="O181" s="233"/>
      <c r="P181" s="233"/>
      <c r="Q181" s="233"/>
      <c r="R181" s="233"/>
      <c r="S181" s="233"/>
      <c r="T181" s="234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28" t="s">
        <v>144</v>
      </c>
      <c r="AU181" s="228" t="s">
        <v>82</v>
      </c>
      <c r="AV181" s="16" t="s">
        <v>153</v>
      </c>
      <c r="AW181" s="16" t="s">
        <v>33</v>
      </c>
      <c r="AX181" s="16" t="s">
        <v>72</v>
      </c>
      <c r="AY181" s="228" t="s">
        <v>133</v>
      </c>
    </row>
    <row r="182" s="14" customFormat="1">
      <c r="A182" s="14"/>
      <c r="B182" s="200"/>
      <c r="C182" s="14"/>
      <c r="D182" s="193" t="s">
        <v>144</v>
      </c>
      <c r="E182" s="201" t="s">
        <v>3</v>
      </c>
      <c r="F182" s="202" t="s">
        <v>277</v>
      </c>
      <c r="G182" s="14"/>
      <c r="H182" s="203">
        <v>439.49000000000001</v>
      </c>
      <c r="I182" s="204"/>
      <c r="J182" s="14"/>
      <c r="K182" s="14"/>
      <c r="L182" s="200"/>
      <c r="M182" s="205"/>
      <c r="N182" s="206"/>
      <c r="O182" s="206"/>
      <c r="P182" s="206"/>
      <c r="Q182" s="206"/>
      <c r="R182" s="206"/>
      <c r="S182" s="206"/>
      <c r="T182" s="20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1" t="s">
        <v>144</v>
      </c>
      <c r="AU182" s="201" t="s">
        <v>82</v>
      </c>
      <c r="AV182" s="14" t="s">
        <v>82</v>
      </c>
      <c r="AW182" s="14" t="s">
        <v>33</v>
      </c>
      <c r="AX182" s="14" t="s">
        <v>80</v>
      </c>
      <c r="AY182" s="201" t="s">
        <v>133</v>
      </c>
    </row>
    <row r="183" s="2" customFormat="1" ht="16.5" customHeight="1">
      <c r="A183" s="39"/>
      <c r="B183" s="173"/>
      <c r="C183" s="216" t="s">
        <v>8</v>
      </c>
      <c r="D183" s="216" t="s">
        <v>218</v>
      </c>
      <c r="E183" s="217" t="s">
        <v>283</v>
      </c>
      <c r="F183" s="218" t="s">
        <v>284</v>
      </c>
      <c r="G183" s="219" t="s">
        <v>205</v>
      </c>
      <c r="H183" s="220">
        <v>0.087999999999999995</v>
      </c>
      <c r="I183" s="221"/>
      <c r="J183" s="222">
        <f>ROUND(I183*H183,2)</f>
        <v>0</v>
      </c>
      <c r="K183" s="218" t="s">
        <v>139</v>
      </c>
      <c r="L183" s="223"/>
      <c r="M183" s="224" t="s">
        <v>3</v>
      </c>
      <c r="N183" s="225" t="s">
        <v>43</v>
      </c>
      <c r="O183" s="73"/>
      <c r="P183" s="183">
        <f>O183*H183</f>
        <v>0</v>
      </c>
      <c r="Q183" s="183">
        <v>1</v>
      </c>
      <c r="R183" s="183">
        <f>Q183*H183</f>
        <v>0.087999999999999995</v>
      </c>
      <c r="S183" s="183">
        <v>0</v>
      </c>
      <c r="T183" s="18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85" t="s">
        <v>190</v>
      </c>
      <c r="AT183" s="185" t="s">
        <v>218</v>
      </c>
      <c r="AU183" s="185" t="s">
        <v>82</v>
      </c>
      <c r="AY183" s="20" t="s">
        <v>133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20" t="s">
        <v>80</v>
      </c>
      <c r="BK183" s="186">
        <f>ROUND(I183*H183,2)</f>
        <v>0</v>
      </c>
      <c r="BL183" s="20" t="s">
        <v>140</v>
      </c>
      <c r="BM183" s="185" t="s">
        <v>285</v>
      </c>
    </row>
    <row r="184" s="2" customFormat="1">
      <c r="A184" s="39"/>
      <c r="B184" s="40"/>
      <c r="C184" s="39"/>
      <c r="D184" s="193" t="s">
        <v>257</v>
      </c>
      <c r="E184" s="39"/>
      <c r="F184" s="226" t="s">
        <v>286</v>
      </c>
      <c r="G184" s="39"/>
      <c r="H184" s="39"/>
      <c r="I184" s="189"/>
      <c r="J184" s="39"/>
      <c r="K184" s="39"/>
      <c r="L184" s="40"/>
      <c r="M184" s="190"/>
      <c r="N184" s="191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20" t="s">
        <v>257</v>
      </c>
      <c r="AU184" s="20" t="s">
        <v>82</v>
      </c>
    </row>
    <row r="185" s="14" customFormat="1">
      <c r="A185" s="14"/>
      <c r="B185" s="200"/>
      <c r="C185" s="14"/>
      <c r="D185" s="193" t="s">
        <v>144</v>
      </c>
      <c r="E185" s="201" t="s">
        <v>3</v>
      </c>
      <c r="F185" s="202" t="s">
        <v>287</v>
      </c>
      <c r="G185" s="14"/>
      <c r="H185" s="203">
        <v>0.041000000000000002</v>
      </c>
      <c r="I185" s="204"/>
      <c r="J185" s="14"/>
      <c r="K185" s="14"/>
      <c r="L185" s="200"/>
      <c r="M185" s="205"/>
      <c r="N185" s="206"/>
      <c r="O185" s="206"/>
      <c r="P185" s="206"/>
      <c r="Q185" s="206"/>
      <c r="R185" s="206"/>
      <c r="S185" s="206"/>
      <c r="T185" s="20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1" t="s">
        <v>144</v>
      </c>
      <c r="AU185" s="201" t="s">
        <v>82</v>
      </c>
      <c r="AV185" s="14" t="s">
        <v>82</v>
      </c>
      <c r="AW185" s="14" t="s">
        <v>33</v>
      </c>
      <c r="AX185" s="14" t="s">
        <v>72</v>
      </c>
      <c r="AY185" s="201" t="s">
        <v>133</v>
      </c>
    </row>
    <row r="186" s="14" customFormat="1">
      <c r="A186" s="14"/>
      <c r="B186" s="200"/>
      <c r="C186" s="14"/>
      <c r="D186" s="193" t="s">
        <v>144</v>
      </c>
      <c r="E186" s="201" t="s">
        <v>3</v>
      </c>
      <c r="F186" s="202" t="s">
        <v>288</v>
      </c>
      <c r="G186" s="14"/>
      <c r="H186" s="203">
        <v>0.042999999999999997</v>
      </c>
      <c r="I186" s="204"/>
      <c r="J186" s="14"/>
      <c r="K186" s="14"/>
      <c r="L186" s="200"/>
      <c r="M186" s="205"/>
      <c r="N186" s="206"/>
      <c r="O186" s="206"/>
      <c r="P186" s="206"/>
      <c r="Q186" s="206"/>
      <c r="R186" s="206"/>
      <c r="S186" s="206"/>
      <c r="T186" s="20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1" t="s">
        <v>144</v>
      </c>
      <c r="AU186" s="201" t="s">
        <v>82</v>
      </c>
      <c r="AV186" s="14" t="s">
        <v>82</v>
      </c>
      <c r="AW186" s="14" t="s">
        <v>33</v>
      </c>
      <c r="AX186" s="14" t="s">
        <v>72</v>
      </c>
      <c r="AY186" s="201" t="s">
        <v>133</v>
      </c>
    </row>
    <row r="187" s="16" customFormat="1">
      <c r="A187" s="16"/>
      <c r="B187" s="227"/>
      <c r="C187" s="16"/>
      <c r="D187" s="193" t="s">
        <v>144</v>
      </c>
      <c r="E187" s="228" t="s">
        <v>3</v>
      </c>
      <c r="F187" s="229" t="s">
        <v>276</v>
      </c>
      <c r="G187" s="16"/>
      <c r="H187" s="230">
        <v>0.083999999999999991</v>
      </c>
      <c r="I187" s="231"/>
      <c r="J187" s="16"/>
      <c r="K187" s="16"/>
      <c r="L187" s="227"/>
      <c r="M187" s="232"/>
      <c r="N187" s="233"/>
      <c r="O187" s="233"/>
      <c r="P187" s="233"/>
      <c r="Q187" s="233"/>
      <c r="R187" s="233"/>
      <c r="S187" s="233"/>
      <c r="T187" s="234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28" t="s">
        <v>144</v>
      </c>
      <c r="AU187" s="228" t="s">
        <v>82</v>
      </c>
      <c r="AV187" s="16" t="s">
        <v>153</v>
      </c>
      <c r="AW187" s="16" t="s">
        <v>33</v>
      </c>
      <c r="AX187" s="16" t="s">
        <v>72</v>
      </c>
      <c r="AY187" s="228" t="s">
        <v>133</v>
      </c>
    </row>
    <row r="188" s="14" customFormat="1">
      <c r="A188" s="14"/>
      <c r="B188" s="200"/>
      <c r="C188" s="14"/>
      <c r="D188" s="193" t="s">
        <v>144</v>
      </c>
      <c r="E188" s="201" t="s">
        <v>3</v>
      </c>
      <c r="F188" s="202" t="s">
        <v>289</v>
      </c>
      <c r="G188" s="14"/>
      <c r="H188" s="203">
        <v>0.087999999999999995</v>
      </c>
      <c r="I188" s="204"/>
      <c r="J188" s="14"/>
      <c r="K188" s="14"/>
      <c r="L188" s="200"/>
      <c r="M188" s="205"/>
      <c r="N188" s="206"/>
      <c r="O188" s="206"/>
      <c r="P188" s="206"/>
      <c r="Q188" s="206"/>
      <c r="R188" s="206"/>
      <c r="S188" s="206"/>
      <c r="T188" s="20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1" t="s">
        <v>144</v>
      </c>
      <c r="AU188" s="201" t="s">
        <v>82</v>
      </c>
      <c r="AV188" s="14" t="s">
        <v>82</v>
      </c>
      <c r="AW188" s="14" t="s">
        <v>33</v>
      </c>
      <c r="AX188" s="14" t="s">
        <v>80</v>
      </c>
      <c r="AY188" s="201" t="s">
        <v>133</v>
      </c>
    </row>
    <row r="189" s="2" customFormat="1" ht="24.15" customHeight="1">
      <c r="A189" s="39"/>
      <c r="B189" s="173"/>
      <c r="C189" s="174" t="s">
        <v>290</v>
      </c>
      <c r="D189" s="174" t="s">
        <v>135</v>
      </c>
      <c r="E189" s="175" t="s">
        <v>291</v>
      </c>
      <c r="F189" s="176" t="s">
        <v>292</v>
      </c>
      <c r="G189" s="177" t="s">
        <v>138</v>
      </c>
      <c r="H189" s="178">
        <v>8.4000000000000004</v>
      </c>
      <c r="I189" s="179"/>
      <c r="J189" s="180">
        <f>ROUND(I189*H189,2)</f>
        <v>0</v>
      </c>
      <c r="K189" s="176" t="s">
        <v>139</v>
      </c>
      <c r="L189" s="40"/>
      <c r="M189" s="181" t="s">
        <v>3</v>
      </c>
      <c r="N189" s="182" t="s">
        <v>43</v>
      </c>
      <c r="O189" s="73"/>
      <c r="P189" s="183">
        <f>O189*H189</f>
        <v>0</v>
      </c>
      <c r="Q189" s="183">
        <v>0.37175000000000002</v>
      </c>
      <c r="R189" s="183">
        <f>Q189*H189</f>
        <v>3.1227000000000005</v>
      </c>
      <c r="S189" s="183">
        <v>0</v>
      </c>
      <c r="T189" s="18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85" t="s">
        <v>140</v>
      </c>
      <c r="AT189" s="185" t="s">
        <v>135</v>
      </c>
      <c r="AU189" s="185" t="s">
        <v>82</v>
      </c>
      <c r="AY189" s="20" t="s">
        <v>133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20" t="s">
        <v>80</v>
      </c>
      <c r="BK189" s="186">
        <f>ROUND(I189*H189,2)</f>
        <v>0</v>
      </c>
      <c r="BL189" s="20" t="s">
        <v>140</v>
      </c>
      <c r="BM189" s="185" t="s">
        <v>293</v>
      </c>
    </row>
    <row r="190" s="2" customFormat="1">
      <c r="A190" s="39"/>
      <c r="B190" s="40"/>
      <c r="C190" s="39"/>
      <c r="D190" s="187" t="s">
        <v>142</v>
      </c>
      <c r="E190" s="39"/>
      <c r="F190" s="188" t="s">
        <v>294</v>
      </c>
      <c r="G190" s="39"/>
      <c r="H190" s="39"/>
      <c r="I190" s="189"/>
      <c r="J190" s="39"/>
      <c r="K190" s="39"/>
      <c r="L190" s="40"/>
      <c r="M190" s="190"/>
      <c r="N190" s="191"/>
      <c r="O190" s="73"/>
      <c r="P190" s="73"/>
      <c r="Q190" s="73"/>
      <c r="R190" s="73"/>
      <c r="S190" s="73"/>
      <c r="T190" s="7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20" t="s">
        <v>142</v>
      </c>
      <c r="AU190" s="20" t="s">
        <v>82</v>
      </c>
    </row>
    <row r="191" s="14" customFormat="1">
      <c r="A191" s="14"/>
      <c r="B191" s="200"/>
      <c r="C191" s="14"/>
      <c r="D191" s="193" t="s">
        <v>144</v>
      </c>
      <c r="E191" s="201" t="s">
        <v>3</v>
      </c>
      <c r="F191" s="202" t="s">
        <v>295</v>
      </c>
      <c r="G191" s="14"/>
      <c r="H191" s="203">
        <v>8.4000000000000004</v>
      </c>
      <c r="I191" s="204"/>
      <c r="J191" s="14"/>
      <c r="K191" s="14"/>
      <c r="L191" s="200"/>
      <c r="M191" s="205"/>
      <c r="N191" s="206"/>
      <c r="O191" s="206"/>
      <c r="P191" s="206"/>
      <c r="Q191" s="206"/>
      <c r="R191" s="206"/>
      <c r="S191" s="206"/>
      <c r="T191" s="20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1" t="s">
        <v>144</v>
      </c>
      <c r="AU191" s="201" t="s">
        <v>82</v>
      </c>
      <c r="AV191" s="14" t="s">
        <v>82</v>
      </c>
      <c r="AW191" s="14" t="s">
        <v>33</v>
      </c>
      <c r="AX191" s="14" t="s">
        <v>72</v>
      </c>
      <c r="AY191" s="201" t="s">
        <v>133</v>
      </c>
    </row>
    <row r="192" s="15" customFormat="1">
      <c r="A192" s="15"/>
      <c r="B192" s="208"/>
      <c r="C192" s="15"/>
      <c r="D192" s="193" t="s">
        <v>144</v>
      </c>
      <c r="E192" s="209" t="s">
        <v>3</v>
      </c>
      <c r="F192" s="210" t="s">
        <v>161</v>
      </c>
      <c r="G192" s="15"/>
      <c r="H192" s="211">
        <v>8.4000000000000004</v>
      </c>
      <c r="I192" s="212"/>
      <c r="J192" s="15"/>
      <c r="K192" s="15"/>
      <c r="L192" s="208"/>
      <c r="M192" s="213"/>
      <c r="N192" s="214"/>
      <c r="O192" s="214"/>
      <c r="P192" s="214"/>
      <c r="Q192" s="214"/>
      <c r="R192" s="214"/>
      <c r="S192" s="214"/>
      <c r="T192" s="2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9" t="s">
        <v>144</v>
      </c>
      <c r="AU192" s="209" t="s">
        <v>82</v>
      </c>
      <c r="AV192" s="15" t="s">
        <v>140</v>
      </c>
      <c r="AW192" s="15" t="s">
        <v>33</v>
      </c>
      <c r="AX192" s="15" t="s">
        <v>80</v>
      </c>
      <c r="AY192" s="209" t="s">
        <v>133</v>
      </c>
    </row>
    <row r="193" s="2" customFormat="1" ht="33" customHeight="1">
      <c r="A193" s="39"/>
      <c r="B193" s="173"/>
      <c r="C193" s="174" t="s">
        <v>296</v>
      </c>
      <c r="D193" s="174" t="s">
        <v>135</v>
      </c>
      <c r="E193" s="175" t="s">
        <v>297</v>
      </c>
      <c r="F193" s="176" t="s">
        <v>298</v>
      </c>
      <c r="G193" s="177" t="s">
        <v>138</v>
      </c>
      <c r="H193" s="178">
        <v>3.4399999999999999</v>
      </c>
      <c r="I193" s="179"/>
      <c r="J193" s="180">
        <f>ROUND(I193*H193,2)</f>
        <v>0</v>
      </c>
      <c r="K193" s="176" t="s">
        <v>139</v>
      </c>
      <c r="L193" s="40"/>
      <c r="M193" s="181" t="s">
        <v>3</v>
      </c>
      <c r="N193" s="182" t="s">
        <v>43</v>
      </c>
      <c r="O193" s="73"/>
      <c r="P193" s="183">
        <f>O193*H193</f>
        <v>0</v>
      </c>
      <c r="Q193" s="183">
        <v>0.01453</v>
      </c>
      <c r="R193" s="183">
        <f>Q193*H193</f>
        <v>0.049983199999999998</v>
      </c>
      <c r="S193" s="183">
        <v>0</v>
      </c>
      <c r="T193" s="18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85" t="s">
        <v>140</v>
      </c>
      <c r="AT193" s="185" t="s">
        <v>135</v>
      </c>
      <c r="AU193" s="185" t="s">
        <v>82</v>
      </c>
      <c r="AY193" s="20" t="s">
        <v>133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20" t="s">
        <v>80</v>
      </c>
      <c r="BK193" s="186">
        <f>ROUND(I193*H193,2)</f>
        <v>0</v>
      </c>
      <c r="BL193" s="20" t="s">
        <v>140</v>
      </c>
      <c r="BM193" s="185" t="s">
        <v>299</v>
      </c>
    </row>
    <row r="194" s="2" customFormat="1">
      <c r="A194" s="39"/>
      <c r="B194" s="40"/>
      <c r="C194" s="39"/>
      <c r="D194" s="187" t="s">
        <v>142</v>
      </c>
      <c r="E194" s="39"/>
      <c r="F194" s="188" t="s">
        <v>300</v>
      </c>
      <c r="G194" s="39"/>
      <c r="H194" s="39"/>
      <c r="I194" s="189"/>
      <c r="J194" s="39"/>
      <c r="K194" s="39"/>
      <c r="L194" s="40"/>
      <c r="M194" s="190"/>
      <c r="N194" s="191"/>
      <c r="O194" s="73"/>
      <c r="P194" s="73"/>
      <c r="Q194" s="73"/>
      <c r="R194" s="73"/>
      <c r="S194" s="73"/>
      <c r="T194" s="74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20" t="s">
        <v>142</v>
      </c>
      <c r="AU194" s="20" t="s">
        <v>82</v>
      </c>
    </row>
    <row r="195" s="2" customFormat="1">
      <c r="A195" s="39"/>
      <c r="B195" s="40"/>
      <c r="C195" s="39"/>
      <c r="D195" s="193" t="s">
        <v>257</v>
      </c>
      <c r="E195" s="39"/>
      <c r="F195" s="226" t="s">
        <v>286</v>
      </c>
      <c r="G195" s="39"/>
      <c r="H195" s="39"/>
      <c r="I195" s="189"/>
      <c r="J195" s="39"/>
      <c r="K195" s="39"/>
      <c r="L195" s="40"/>
      <c r="M195" s="190"/>
      <c r="N195" s="191"/>
      <c r="O195" s="73"/>
      <c r="P195" s="73"/>
      <c r="Q195" s="73"/>
      <c r="R195" s="73"/>
      <c r="S195" s="73"/>
      <c r="T195" s="7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20" t="s">
        <v>257</v>
      </c>
      <c r="AU195" s="20" t="s">
        <v>82</v>
      </c>
    </row>
    <row r="196" s="14" customFormat="1">
      <c r="A196" s="14"/>
      <c r="B196" s="200"/>
      <c r="C196" s="14"/>
      <c r="D196" s="193" t="s">
        <v>144</v>
      </c>
      <c r="E196" s="201" t="s">
        <v>3</v>
      </c>
      <c r="F196" s="202" t="s">
        <v>301</v>
      </c>
      <c r="G196" s="14"/>
      <c r="H196" s="203">
        <v>1.6799999999999999</v>
      </c>
      <c r="I196" s="204"/>
      <c r="J196" s="14"/>
      <c r="K196" s="14"/>
      <c r="L196" s="200"/>
      <c r="M196" s="205"/>
      <c r="N196" s="206"/>
      <c r="O196" s="206"/>
      <c r="P196" s="206"/>
      <c r="Q196" s="206"/>
      <c r="R196" s="206"/>
      <c r="S196" s="206"/>
      <c r="T196" s="20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1" t="s">
        <v>144</v>
      </c>
      <c r="AU196" s="201" t="s">
        <v>82</v>
      </c>
      <c r="AV196" s="14" t="s">
        <v>82</v>
      </c>
      <c r="AW196" s="14" t="s">
        <v>33</v>
      </c>
      <c r="AX196" s="14" t="s">
        <v>72</v>
      </c>
      <c r="AY196" s="201" t="s">
        <v>133</v>
      </c>
    </row>
    <row r="197" s="14" customFormat="1">
      <c r="A197" s="14"/>
      <c r="B197" s="200"/>
      <c r="C197" s="14"/>
      <c r="D197" s="193" t="s">
        <v>144</v>
      </c>
      <c r="E197" s="201" t="s">
        <v>3</v>
      </c>
      <c r="F197" s="202" t="s">
        <v>302</v>
      </c>
      <c r="G197" s="14"/>
      <c r="H197" s="203">
        <v>1.76</v>
      </c>
      <c r="I197" s="204"/>
      <c r="J197" s="14"/>
      <c r="K197" s="14"/>
      <c r="L197" s="200"/>
      <c r="M197" s="205"/>
      <c r="N197" s="206"/>
      <c r="O197" s="206"/>
      <c r="P197" s="206"/>
      <c r="Q197" s="206"/>
      <c r="R197" s="206"/>
      <c r="S197" s="206"/>
      <c r="T197" s="20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1" t="s">
        <v>144</v>
      </c>
      <c r="AU197" s="201" t="s">
        <v>82</v>
      </c>
      <c r="AV197" s="14" t="s">
        <v>82</v>
      </c>
      <c r="AW197" s="14" t="s">
        <v>33</v>
      </c>
      <c r="AX197" s="14" t="s">
        <v>72</v>
      </c>
      <c r="AY197" s="201" t="s">
        <v>133</v>
      </c>
    </row>
    <row r="198" s="15" customFormat="1">
      <c r="A198" s="15"/>
      <c r="B198" s="208"/>
      <c r="C198" s="15"/>
      <c r="D198" s="193" t="s">
        <v>144</v>
      </c>
      <c r="E198" s="209" t="s">
        <v>3</v>
      </c>
      <c r="F198" s="210" t="s">
        <v>161</v>
      </c>
      <c r="G198" s="15"/>
      <c r="H198" s="211">
        <v>3.4399999999999999</v>
      </c>
      <c r="I198" s="212"/>
      <c r="J198" s="15"/>
      <c r="K198" s="15"/>
      <c r="L198" s="208"/>
      <c r="M198" s="213"/>
      <c r="N198" s="214"/>
      <c r="O198" s="214"/>
      <c r="P198" s="214"/>
      <c r="Q198" s="214"/>
      <c r="R198" s="214"/>
      <c r="S198" s="214"/>
      <c r="T198" s="2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09" t="s">
        <v>144</v>
      </c>
      <c r="AU198" s="209" t="s">
        <v>82</v>
      </c>
      <c r="AV198" s="15" t="s">
        <v>140</v>
      </c>
      <c r="AW198" s="15" t="s">
        <v>33</v>
      </c>
      <c r="AX198" s="15" t="s">
        <v>80</v>
      </c>
      <c r="AY198" s="209" t="s">
        <v>133</v>
      </c>
    </row>
    <row r="199" s="2" customFormat="1" ht="33" customHeight="1">
      <c r="A199" s="39"/>
      <c r="B199" s="173"/>
      <c r="C199" s="174" t="s">
        <v>303</v>
      </c>
      <c r="D199" s="174" t="s">
        <v>135</v>
      </c>
      <c r="E199" s="175" t="s">
        <v>304</v>
      </c>
      <c r="F199" s="176" t="s">
        <v>305</v>
      </c>
      <c r="G199" s="177" t="s">
        <v>138</v>
      </c>
      <c r="H199" s="178">
        <v>6.8799999999999999</v>
      </c>
      <c r="I199" s="179"/>
      <c r="J199" s="180">
        <f>ROUND(I199*H199,2)</f>
        <v>0</v>
      </c>
      <c r="K199" s="176" t="s">
        <v>139</v>
      </c>
      <c r="L199" s="40"/>
      <c r="M199" s="181" t="s">
        <v>3</v>
      </c>
      <c r="N199" s="182" t="s">
        <v>43</v>
      </c>
      <c r="O199" s="73"/>
      <c r="P199" s="183">
        <f>O199*H199</f>
        <v>0</v>
      </c>
      <c r="Q199" s="183">
        <v>0.015140000000000001</v>
      </c>
      <c r="R199" s="183">
        <f>Q199*H199</f>
        <v>0.1041632</v>
      </c>
      <c r="S199" s="183">
        <v>0</v>
      </c>
      <c r="T199" s="18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85" t="s">
        <v>140</v>
      </c>
      <c r="AT199" s="185" t="s">
        <v>135</v>
      </c>
      <c r="AU199" s="185" t="s">
        <v>82</v>
      </c>
      <c r="AY199" s="20" t="s">
        <v>133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20" t="s">
        <v>80</v>
      </c>
      <c r="BK199" s="186">
        <f>ROUND(I199*H199,2)</f>
        <v>0</v>
      </c>
      <c r="BL199" s="20" t="s">
        <v>140</v>
      </c>
      <c r="BM199" s="185" t="s">
        <v>306</v>
      </c>
    </row>
    <row r="200" s="2" customFormat="1">
      <c r="A200" s="39"/>
      <c r="B200" s="40"/>
      <c r="C200" s="39"/>
      <c r="D200" s="187" t="s">
        <v>142</v>
      </c>
      <c r="E200" s="39"/>
      <c r="F200" s="188" t="s">
        <v>307</v>
      </c>
      <c r="G200" s="39"/>
      <c r="H200" s="39"/>
      <c r="I200" s="189"/>
      <c r="J200" s="39"/>
      <c r="K200" s="39"/>
      <c r="L200" s="40"/>
      <c r="M200" s="190"/>
      <c r="N200" s="191"/>
      <c r="O200" s="73"/>
      <c r="P200" s="73"/>
      <c r="Q200" s="73"/>
      <c r="R200" s="73"/>
      <c r="S200" s="73"/>
      <c r="T200" s="7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20" t="s">
        <v>142</v>
      </c>
      <c r="AU200" s="20" t="s">
        <v>82</v>
      </c>
    </row>
    <row r="201" s="2" customFormat="1">
      <c r="A201" s="39"/>
      <c r="B201" s="40"/>
      <c r="C201" s="39"/>
      <c r="D201" s="193" t="s">
        <v>257</v>
      </c>
      <c r="E201" s="39"/>
      <c r="F201" s="226" t="s">
        <v>308</v>
      </c>
      <c r="G201" s="39"/>
      <c r="H201" s="39"/>
      <c r="I201" s="189"/>
      <c r="J201" s="39"/>
      <c r="K201" s="39"/>
      <c r="L201" s="40"/>
      <c r="M201" s="190"/>
      <c r="N201" s="191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257</v>
      </c>
      <c r="AU201" s="20" t="s">
        <v>82</v>
      </c>
    </row>
    <row r="202" s="14" customFormat="1">
      <c r="A202" s="14"/>
      <c r="B202" s="200"/>
      <c r="C202" s="14"/>
      <c r="D202" s="193" t="s">
        <v>144</v>
      </c>
      <c r="E202" s="201" t="s">
        <v>3</v>
      </c>
      <c r="F202" s="202" t="s">
        <v>309</v>
      </c>
      <c r="G202" s="14"/>
      <c r="H202" s="203">
        <v>3.3599999999999999</v>
      </c>
      <c r="I202" s="204"/>
      <c r="J202" s="14"/>
      <c r="K202" s="14"/>
      <c r="L202" s="200"/>
      <c r="M202" s="205"/>
      <c r="N202" s="206"/>
      <c r="O202" s="206"/>
      <c r="P202" s="206"/>
      <c r="Q202" s="206"/>
      <c r="R202" s="206"/>
      <c r="S202" s="206"/>
      <c r="T202" s="20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1" t="s">
        <v>144</v>
      </c>
      <c r="AU202" s="201" t="s">
        <v>82</v>
      </c>
      <c r="AV202" s="14" t="s">
        <v>82</v>
      </c>
      <c r="AW202" s="14" t="s">
        <v>33</v>
      </c>
      <c r="AX202" s="14" t="s">
        <v>72</v>
      </c>
      <c r="AY202" s="201" t="s">
        <v>133</v>
      </c>
    </row>
    <row r="203" s="14" customFormat="1">
      <c r="A203" s="14"/>
      <c r="B203" s="200"/>
      <c r="C203" s="14"/>
      <c r="D203" s="193" t="s">
        <v>144</v>
      </c>
      <c r="E203" s="201" t="s">
        <v>3</v>
      </c>
      <c r="F203" s="202" t="s">
        <v>310</v>
      </c>
      <c r="G203" s="14"/>
      <c r="H203" s="203">
        <v>3.52</v>
      </c>
      <c r="I203" s="204"/>
      <c r="J203" s="14"/>
      <c r="K203" s="14"/>
      <c r="L203" s="200"/>
      <c r="M203" s="205"/>
      <c r="N203" s="206"/>
      <c r="O203" s="206"/>
      <c r="P203" s="206"/>
      <c r="Q203" s="206"/>
      <c r="R203" s="206"/>
      <c r="S203" s="206"/>
      <c r="T203" s="20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1" t="s">
        <v>144</v>
      </c>
      <c r="AU203" s="201" t="s">
        <v>82</v>
      </c>
      <c r="AV203" s="14" t="s">
        <v>82</v>
      </c>
      <c r="AW203" s="14" t="s">
        <v>33</v>
      </c>
      <c r="AX203" s="14" t="s">
        <v>72</v>
      </c>
      <c r="AY203" s="201" t="s">
        <v>133</v>
      </c>
    </row>
    <row r="204" s="15" customFormat="1">
      <c r="A204" s="15"/>
      <c r="B204" s="208"/>
      <c r="C204" s="15"/>
      <c r="D204" s="193" t="s">
        <v>144</v>
      </c>
      <c r="E204" s="209" t="s">
        <v>3</v>
      </c>
      <c r="F204" s="210" t="s">
        <v>161</v>
      </c>
      <c r="G204" s="15"/>
      <c r="H204" s="211">
        <v>6.8799999999999999</v>
      </c>
      <c r="I204" s="212"/>
      <c r="J204" s="15"/>
      <c r="K204" s="15"/>
      <c r="L204" s="208"/>
      <c r="M204" s="213"/>
      <c r="N204" s="214"/>
      <c r="O204" s="214"/>
      <c r="P204" s="214"/>
      <c r="Q204" s="214"/>
      <c r="R204" s="214"/>
      <c r="S204" s="214"/>
      <c r="T204" s="2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9" t="s">
        <v>144</v>
      </c>
      <c r="AU204" s="209" t="s">
        <v>82</v>
      </c>
      <c r="AV204" s="15" t="s">
        <v>140</v>
      </c>
      <c r="AW204" s="15" t="s">
        <v>33</v>
      </c>
      <c r="AX204" s="15" t="s">
        <v>80</v>
      </c>
      <c r="AY204" s="209" t="s">
        <v>133</v>
      </c>
    </row>
    <row r="205" s="2" customFormat="1" ht="37.8" customHeight="1">
      <c r="A205" s="39"/>
      <c r="B205" s="173"/>
      <c r="C205" s="174" t="s">
        <v>311</v>
      </c>
      <c r="D205" s="174" t="s">
        <v>135</v>
      </c>
      <c r="E205" s="175" t="s">
        <v>312</v>
      </c>
      <c r="F205" s="176" t="s">
        <v>313</v>
      </c>
      <c r="G205" s="177" t="s">
        <v>138</v>
      </c>
      <c r="H205" s="178">
        <v>171.96000000000001</v>
      </c>
      <c r="I205" s="179"/>
      <c r="J205" s="180">
        <f>ROUND(I205*H205,2)</f>
        <v>0</v>
      </c>
      <c r="K205" s="176" t="s">
        <v>139</v>
      </c>
      <c r="L205" s="40"/>
      <c r="M205" s="181" t="s">
        <v>3</v>
      </c>
      <c r="N205" s="182" t="s">
        <v>43</v>
      </c>
      <c r="O205" s="73"/>
      <c r="P205" s="183">
        <f>O205*H205</f>
        <v>0</v>
      </c>
      <c r="Q205" s="183">
        <v>0.1568</v>
      </c>
      <c r="R205" s="183">
        <f>Q205*H205</f>
        <v>26.963328000000001</v>
      </c>
      <c r="S205" s="183">
        <v>0</v>
      </c>
      <c r="T205" s="18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85" t="s">
        <v>140</v>
      </c>
      <c r="AT205" s="185" t="s">
        <v>135</v>
      </c>
      <c r="AU205" s="185" t="s">
        <v>82</v>
      </c>
      <c r="AY205" s="20" t="s">
        <v>133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20" t="s">
        <v>80</v>
      </c>
      <c r="BK205" s="186">
        <f>ROUND(I205*H205,2)</f>
        <v>0</v>
      </c>
      <c r="BL205" s="20" t="s">
        <v>140</v>
      </c>
      <c r="BM205" s="185" t="s">
        <v>314</v>
      </c>
    </row>
    <row r="206" s="2" customFormat="1">
      <c r="A206" s="39"/>
      <c r="B206" s="40"/>
      <c r="C206" s="39"/>
      <c r="D206" s="187" t="s">
        <v>142</v>
      </c>
      <c r="E206" s="39"/>
      <c r="F206" s="188" t="s">
        <v>315</v>
      </c>
      <c r="G206" s="39"/>
      <c r="H206" s="39"/>
      <c r="I206" s="189"/>
      <c r="J206" s="39"/>
      <c r="K206" s="39"/>
      <c r="L206" s="40"/>
      <c r="M206" s="190"/>
      <c r="N206" s="191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20" t="s">
        <v>142</v>
      </c>
      <c r="AU206" s="20" t="s">
        <v>82</v>
      </c>
    </row>
    <row r="207" s="13" customFormat="1">
      <c r="A207" s="13"/>
      <c r="B207" s="192"/>
      <c r="C207" s="13"/>
      <c r="D207" s="193" t="s">
        <v>144</v>
      </c>
      <c r="E207" s="194" t="s">
        <v>3</v>
      </c>
      <c r="F207" s="195" t="s">
        <v>316</v>
      </c>
      <c r="G207" s="13"/>
      <c r="H207" s="194" t="s">
        <v>3</v>
      </c>
      <c r="I207" s="196"/>
      <c r="J207" s="13"/>
      <c r="K207" s="13"/>
      <c r="L207" s="192"/>
      <c r="M207" s="197"/>
      <c r="N207" s="198"/>
      <c r="O207" s="198"/>
      <c r="P207" s="198"/>
      <c r="Q207" s="198"/>
      <c r="R207" s="198"/>
      <c r="S207" s="198"/>
      <c r="T207" s="19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4" t="s">
        <v>144</v>
      </c>
      <c r="AU207" s="194" t="s">
        <v>82</v>
      </c>
      <c r="AV207" s="13" t="s">
        <v>80</v>
      </c>
      <c r="AW207" s="13" t="s">
        <v>33</v>
      </c>
      <c r="AX207" s="13" t="s">
        <v>72</v>
      </c>
      <c r="AY207" s="194" t="s">
        <v>133</v>
      </c>
    </row>
    <row r="208" s="14" customFormat="1">
      <c r="A208" s="14"/>
      <c r="B208" s="200"/>
      <c r="C208" s="14"/>
      <c r="D208" s="193" t="s">
        <v>144</v>
      </c>
      <c r="E208" s="201" t="s">
        <v>3</v>
      </c>
      <c r="F208" s="202" t="s">
        <v>317</v>
      </c>
      <c r="G208" s="14"/>
      <c r="H208" s="203">
        <v>171.96000000000001</v>
      </c>
      <c r="I208" s="204"/>
      <c r="J208" s="14"/>
      <c r="K208" s="14"/>
      <c r="L208" s="200"/>
      <c r="M208" s="205"/>
      <c r="N208" s="206"/>
      <c r="O208" s="206"/>
      <c r="P208" s="206"/>
      <c r="Q208" s="206"/>
      <c r="R208" s="206"/>
      <c r="S208" s="206"/>
      <c r="T208" s="20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1" t="s">
        <v>144</v>
      </c>
      <c r="AU208" s="201" t="s">
        <v>82</v>
      </c>
      <c r="AV208" s="14" t="s">
        <v>82</v>
      </c>
      <c r="AW208" s="14" t="s">
        <v>33</v>
      </c>
      <c r="AX208" s="14" t="s">
        <v>80</v>
      </c>
      <c r="AY208" s="201" t="s">
        <v>133</v>
      </c>
    </row>
    <row r="209" s="2" customFormat="1" ht="24.15" customHeight="1">
      <c r="A209" s="39"/>
      <c r="B209" s="173"/>
      <c r="C209" s="174" t="s">
        <v>318</v>
      </c>
      <c r="D209" s="174" t="s">
        <v>135</v>
      </c>
      <c r="E209" s="175" t="s">
        <v>319</v>
      </c>
      <c r="F209" s="176" t="s">
        <v>320</v>
      </c>
      <c r="G209" s="177" t="s">
        <v>240</v>
      </c>
      <c r="H209" s="178">
        <v>8</v>
      </c>
      <c r="I209" s="179"/>
      <c r="J209" s="180">
        <f>ROUND(I209*H209,2)</f>
        <v>0</v>
      </c>
      <c r="K209" s="176" t="s">
        <v>255</v>
      </c>
      <c r="L209" s="40"/>
      <c r="M209" s="181" t="s">
        <v>3</v>
      </c>
      <c r="N209" s="182" t="s">
        <v>43</v>
      </c>
      <c r="O209" s="73"/>
      <c r="P209" s="183">
        <f>O209*H209</f>
        <v>0</v>
      </c>
      <c r="Q209" s="183">
        <v>0.14999999999999999</v>
      </c>
      <c r="R209" s="183">
        <f>Q209*H209</f>
        <v>1.2</v>
      </c>
      <c r="S209" s="183">
        <v>0</v>
      </c>
      <c r="T209" s="18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85" t="s">
        <v>140</v>
      </c>
      <c r="AT209" s="185" t="s">
        <v>135</v>
      </c>
      <c r="AU209" s="185" t="s">
        <v>82</v>
      </c>
      <c r="AY209" s="20" t="s">
        <v>133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20" t="s">
        <v>80</v>
      </c>
      <c r="BK209" s="186">
        <f>ROUND(I209*H209,2)</f>
        <v>0</v>
      </c>
      <c r="BL209" s="20" t="s">
        <v>140</v>
      </c>
      <c r="BM209" s="185" t="s">
        <v>321</v>
      </c>
    </row>
    <row r="210" s="2" customFormat="1">
      <c r="A210" s="39"/>
      <c r="B210" s="40"/>
      <c r="C210" s="39"/>
      <c r="D210" s="193" t="s">
        <v>257</v>
      </c>
      <c r="E210" s="39"/>
      <c r="F210" s="226" t="s">
        <v>322</v>
      </c>
      <c r="G210" s="39"/>
      <c r="H210" s="39"/>
      <c r="I210" s="189"/>
      <c r="J210" s="39"/>
      <c r="K210" s="39"/>
      <c r="L210" s="40"/>
      <c r="M210" s="190"/>
      <c r="N210" s="191"/>
      <c r="O210" s="73"/>
      <c r="P210" s="73"/>
      <c r="Q210" s="73"/>
      <c r="R210" s="73"/>
      <c r="S210" s="73"/>
      <c r="T210" s="74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20" t="s">
        <v>257</v>
      </c>
      <c r="AU210" s="20" t="s">
        <v>82</v>
      </c>
    </row>
    <row r="211" s="13" customFormat="1">
      <c r="A211" s="13"/>
      <c r="B211" s="192"/>
      <c r="C211" s="13"/>
      <c r="D211" s="193" t="s">
        <v>144</v>
      </c>
      <c r="E211" s="194" t="s">
        <v>3</v>
      </c>
      <c r="F211" s="195" t="s">
        <v>151</v>
      </c>
      <c r="G211" s="13"/>
      <c r="H211" s="194" t="s">
        <v>3</v>
      </c>
      <c r="I211" s="196"/>
      <c r="J211" s="13"/>
      <c r="K211" s="13"/>
      <c r="L211" s="192"/>
      <c r="M211" s="197"/>
      <c r="N211" s="198"/>
      <c r="O211" s="198"/>
      <c r="P211" s="198"/>
      <c r="Q211" s="198"/>
      <c r="R211" s="198"/>
      <c r="S211" s="198"/>
      <c r="T211" s="19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4" t="s">
        <v>144</v>
      </c>
      <c r="AU211" s="194" t="s">
        <v>82</v>
      </c>
      <c r="AV211" s="13" t="s">
        <v>80</v>
      </c>
      <c r="AW211" s="13" t="s">
        <v>33</v>
      </c>
      <c r="AX211" s="13" t="s">
        <v>72</v>
      </c>
      <c r="AY211" s="194" t="s">
        <v>133</v>
      </c>
    </row>
    <row r="212" s="14" customFormat="1">
      <c r="A212" s="14"/>
      <c r="B212" s="200"/>
      <c r="C212" s="14"/>
      <c r="D212" s="193" t="s">
        <v>144</v>
      </c>
      <c r="E212" s="201" t="s">
        <v>3</v>
      </c>
      <c r="F212" s="202" t="s">
        <v>323</v>
      </c>
      <c r="G212" s="14"/>
      <c r="H212" s="203">
        <v>4</v>
      </c>
      <c r="I212" s="204"/>
      <c r="J212" s="14"/>
      <c r="K212" s="14"/>
      <c r="L212" s="200"/>
      <c r="M212" s="205"/>
      <c r="N212" s="206"/>
      <c r="O212" s="206"/>
      <c r="P212" s="206"/>
      <c r="Q212" s="206"/>
      <c r="R212" s="206"/>
      <c r="S212" s="206"/>
      <c r="T212" s="20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1" t="s">
        <v>144</v>
      </c>
      <c r="AU212" s="201" t="s">
        <v>82</v>
      </c>
      <c r="AV212" s="14" t="s">
        <v>82</v>
      </c>
      <c r="AW212" s="14" t="s">
        <v>33</v>
      </c>
      <c r="AX212" s="14" t="s">
        <v>72</v>
      </c>
      <c r="AY212" s="201" t="s">
        <v>133</v>
      </c>
    </row>
    <row r="213" s="14" customFormat="1">
      <c r="A213" s="14"/>
      <c r="B213" s="200"/>
      <c r="C213" s="14"/>
      <c r="D213" s="193" t="s">
        <v>144</v>
      </c>
      <c r="E213" s="201" t="s">
        <v>3</v>
      </c>
      <c r="F213" s="202" t="s">
        <v>324</v>
      </c>
      <c r="G213" s="14"/>
      <c r="H213" s="203">
        <v>4</v>
      </c>
      <c r="I213" s="204"/>
      <c r="J213" s="14"/>
      <c r="K213" s="14"/>
      <c r="L213" s="200"/>
      <c r="M213" s="205"/>
      <c r="N213" s="206"/>
      <c r="O213" s="206"/>
      <c r="P213" s="206"/>
      <c r="Q213" s="206"/>
      <c r="R213" s="206"/>
      <c r="S213" s="206"/>
      <c r="T213" s="20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1" t="s">
        <v>144</v>
      </c>
      <c r="AU213" s="201" t="s">
        <v>82</v>
      </c>
      <c r="AV213" s="14" t="s">
        <v>82</v>
      </c>
      <c r="AW213" s="14" t="s">
        <v>33</v>
      </c>
      <c r="AX213" s="14" t="s">
        <v>72</v>
      </c>
      <c r="AY213" s="201" t="s">
        <v>133</v>
      </c>
    </row>
    <row r="214" s="15" customFormat="1">
      <c r="A214" s="15"/>
      <c r="B214" s="208"/>
      <c r="C214" s="15"/>
      <c r="D214" s="193" t="s">
        <v>144</v>
      </c>
      <c r="E214" s="209" t="s">
        <v>3</v>
      </c>
      <c r="F214" s="210" t="s">
        <v>161</v>
      </c>
      <c r="G214" s="15"/>
      <c r="H214" s="211">
        <v>8</v>
      </c>
      <c r="I214" s="212"/>
      <c r="J214" s="15"/>
      <c r="K214" s="15"/>
      <c r="L214" s="208"/>
      <c r="M214" s="213"/>
      <c r="N214" s="214"/>
      <c r="O214" s="214"/>
      <c r="P214" s="214"/>
      <c r="Q214" s="214"/>
      <c r="R214" s="214"/>
      <c r="S214" s="214"/>
      <c r="T214" s="2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9" t="s">
        <v>144</v>
      </c>
      <c r="AU214" s="209" t="s">
        <v>82</v>
      </c>
      <c r="AV214" s="15" t="s">
        <v>140</v>
      </c>
      <c r="AW214" s="15" t="s">
        <v>33</v>
      </c>
      <c r="AX214" s="15" t="s">
        <v>80</v>
      </c>
      <c r="AY214" s="209" t="s">
        <v>133</v>
      </c>
    </row>
    <row r="215" s="12" customFormat="1" ht="22.8" customHeight="1">
      <c r="A215" s="12"/>
      <c r="B215" s="160"/>
      <c r="C215" s="12"/>
      <c r="D215" s="161" t="s">
        <v>71</v>
      </c>
      <c r="E215" s="171" t="s">
        <v>168</v>
      </c>
      <c r="F215" s="171" t="s">
        <v>325</v>
      </c>
      <c r="G215" s="12"/>
      <c r="H215" s="12"/>
      <c r="I215" s="163"/>
      <c r="J215" s="172">
        <f>BK215</f>
        <v>0</v>
      </c>
      <c r="K215" s="12"/>
      <c r="L215" s="160"/>
      <c r="M215" s="165"/>
      <c r="N215" s="166"/>
      <c r="O215" s="166"/>
      <c r="P215" s="167">
        <f>SUM(P216:P219)</f>
        <v>0</v>
      </c>
      <c r="Q215" s="166"/>
      <c r="R215" s="167">
        <f>SUM(R216:R219)</f>
        <v>52.440000000000005</v>
      </c>
      <c r="S215" s="166"/>
      <c r="T215" s="168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61" t="s">
        <v>80</v>
      </c>
      <c r="AT215" s="169" t="s">
        <v>71</v>
      </c>
      <c r="AU215" s="169" t="s">
        <v>80</v>
      </c>
      <c r="AY215" s="161" t="s">
        <v>133</v>
      </c>
      <c r="BK215" s="170">
        <f>SUM(BK216:BK219)</f>
        <v>0</v>
      </c>
    </row>
    <row r="216" s="2" customFormat="1" ht="44.25" customHeight="1">
      <c r="A216" s="39"/>
      <c r="B216" s="173"/>
      <c r="C216" s="174" t="s">
        <v>326</v>
      </c>
      <c r="D216" s="174" t="s">
        <v>135</v>
      </c>
      <c r="E216" s="175" t="s">
        <v>327</v>
      </c>
      <c r="F216" s="176" t="s">
        <v>328</v>
      </c>
      <c r="G216" s="177" t="s">
        <v>138</v>
      </c>
      <c r="H216" s="178">
        <v>228</v>
      </c>
      <c r="I216" s="179"/>
      <c r="J216" s="180">
        <f>ROUND(I216*H216,2)</f>
        <v>0</v>
      </c>
      <c r="K216" s="176" t="s">
        <v>139</v>
      </c>
      <c r="L216" s="40"/>
      <c r="M216" s="181" t="s">
        <v>3</v>
      </c>
      <c r="N216" s="182" t="s">
        <v>43</v>
      </c>
      <c r="O216" s="73"/>
      <c r="P216" s="183">
        <f>O216*H216</f>
        <v>0</v>
      </c>
      <c r="Q216" s="183">
        <v>0.23000000000000001</v>
      </c>
      <c r="R216" s="183">
        <f>Q216*H216</f>
        <v>52.440000000000005</v>
      </c>
      <c r="S216" s="183">
        <v>0</v>
      </c>
      <c r="T216" s="18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185" t="s">
        <v>140</v>
      </c>
      <c r="AT216" s="185" t="s">
        <v>135</v>
      </c>
      <c r="AU216" s="185" t="s">
        <v>82</v>
      </c>
      <c r="AY216" s="20" t="s">
        <v>133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20" t="s">
        <v>80</v>
      </c>
      <c r="BK216" s="186">
        <f>ROUND(I216*H216,2)</f>
        <v>0</v>
      </c>
      <c r="BL216" s="20" t="s">
        <v>140</v>
      </c>
      <c r="BM216" s="185" t="s">
        <v>329</v>
      </c>
    </row>
    <row r="217" s="2" customFormat="1">
      <c r="A217" s="39"/>
      <c r="B217" s="40"/>
      <c r="C217" s="39"/>
      <c r="D217" s="187" t="s">
        <v>142</v>
      </c>
      <c r="E217" s="39"/>
      <c r="F217" s="188" t="s">
        <v>330</v>
      </c>
      <c r="G217" s="39"/>
      <c r="H217" s="39"/>
      <c r="I217" s="189"/>
      <c r="J217" s="39"/>
      <c r="K217" s="39"/>
      <c r="L217" s="40"/>
      <c r="M217" s="190"/>
      <c r="N217" s="191"/>
      <c r="O217" s="73"/>
      <c r="P217" s="73"/>
      <c r="Q217" s="73"/>
      <c r="R217" s="73"/>
      <c r="S217" s="73"/>
      <c r="T217" s="7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20" t="s">
        <v>142</v>
      </c>
      <c r="AU217" s="20" t="s">
        <v>82</v>
      </c>
    </row>
    <row r="218" s="13" customFormat="1">
      <c r="A218" s="13"/>
      <c r="B218" s="192"/>
      <c r="C218" s="13"/>
      <c r="D218" s="193" t="s">
        <v>144</v>
      </c>
      <c r="E218" s="194" t="s">
        <v>3</v>
      </c>
      <c r="F218" s="195" t="s">
        <v>331</v>
      </c>
      <c r="G218" s="13"/>
      <c r="H218" s="194" t="s">
        <v>3</v>
      </c>
      <c r="I218" s="196"/>
      <c r="J218" s="13"/>
      <c r="K218" s="13"/>
      <c r="L218" s="192"/>
      <c r="M218" s="197"/>
      <c r="N218" s="198"/>
      <c r="O218" s="198"/>
      <c r="P218" s="198"/>
      <c r="Q218" s="198"/>
      <c r="R218" s="198"/>
      <c r="S218" s="198"/>
      <c r="T218" s="19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4" t="s">
        <v>144</v>
      </c>
      <c r="AU218" s="194" t="s">
        <v>82</v>
      </c>
      <c r="AV218" s="13" t="s">
        <v>80</v>
      </c>
      <c r="AW218" s="13" t="s">
        <v>33</v>
      </c>
      <c r="AX218" s="13" t="s">
        <v>72</v>
      </c>
      <c r="AY218" s="194" t="s">
        <v>133</v>
      </c>
    </row>
    <row r="219" s="14" customFormat="1">
      <c r="A219" s="14"/>
      <c r="B219" s="200"/>
      <c r="C219" s="14"/>
      <c r="D219" s="193" t="s">
        <v>144</v>
      </c>
      <c r="E219" s="201" t="s">
        <v>3</v>
      </c>
      <c r="F219" s="202" t="s">
        <v>332</v>
      </c>
      <c r="G219" s="14"/>
      <c r="H219" s="203">
        <v>228</v>
      </c>
      <c r="I219" s="204"/>
      <c r="J219" s="14"/>
      <c r="K219" s="14"/>
      <c r="L219" s="200"/>
      <c r="M219" s="205"/>
      <c r="N219" s="206"/>
      <c r="O219" s="206"/>
      <c r="P219" s="206"/>
      <c r="Q219" s="206"/>
      <c r="R219" s="206"/>
      <c r="S219" s="206"/>
      <c r="T219" s="20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1" t="s">
        <v>144</v>
      </c>
      <c r="AU219" s="201" t="s">
        <v>82</v>
      </c>
      <c r="AV219" s="14" t="s">
        <v>82</v>
      </c>
      <c r="AW219" s="14" t="s">
        <v>33</v>
      </c>
      <c r="AX219" s="14" t="s">
        <v>80</v>
      </c>
      <c r="AY219" s="201" t="s">
        <v>133</v>
      </c>
    </row>
    <row r="220" s="12" customFormat="1" ht="22.8" customHeight="1">
      <c r="A220" s="12"/>
      <c r="B220" s="160"/>
      <c r="C220" s="12"/>
      <c r="D220" s="161" t="s">
        <v>71</v>
      </c>
      <c r="E220" s="171" t="s">
        <v>175</v>
      </c>
      <c r="F220" s="171" t="s">
        <v>333</v>
      </c>
      <c r="G220" s="12"/>
      <c r="H220" s="12"/>
      <c r="I220" s="163"/>
      <c r="J220" s="172">
        <f>BK220</f>
        <v>0</v>
      </c>
      <c r="K220" s="12"/>
      <c r="L220" s="160"/>
      <c r="M220" s="165"/>
      <c r="N220" s="166"/>
      <c r="O220" s="166"/>
      <c r="P220" s="167">
        <f>SUM(P221:P233)</f>
        <v>0</v>
      </c>
      <c r="Q220" s="166"/>
      <c r="R220" s="167">
        <f>SUM(R221:R233)</f>
        <v>0.56968599999999991</v>
      </c>
      <c r="S220" s="166"/>
      <c r="T220" s="168">
        <f>SUM(T221:T233)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61" t="s">
        <v>80</v>
      </c>
      <c r="AT220" s="169" t="s">
        <v>71</v>
      </c>
      <c r="AU220" s="169" t="s">
        <v>80</v>
      </c>
      <c r="AY220" s="161" t="s">
        <v>133</v>
      </c>
      <c r="BK220" s="170">
        <f>SUM(BK221:BK233)</f>
        <v>0</v>
      </c>
    </row>
    <row r="221" s="2" customFormat="1" ht="24.15" customHeight="1">
      <c r="A221" s="39"/>
      <c r="B221" s="173"/>
      <c r="C221" s="174" t="s">
        <v>334</v>
      </c>
      <c r="D221" s="174" t="s">
        <v>135</v>
      </c>
      <c r="E221" s="175" t="s">
        <v>335</v>
      </c>
      <c r="F221" s="176" t="s">
        <v>336</v>
      </c>
      <c r="G221" s="177" t="s">
        <v>138</v>
      </c>
      <c r="H221" s="178">
        <v>480.30000000000001</v>
      </c>
      <c r="I221" s="179"/>
      <c r="J221" s="180">
        <f>ROUND(I221*H221,2)</f>
        <v>0</v>
      </c>
      <c r="K221" s="176" t="s">
        <v>139</v>
      </c>
      <c r="L221" s="40"/>
      <c r="M221" s="181" t="s">
        <v>3</v>
      </c>
      <c r="N221" s="182" t="s">
        <v>43</v>
      </c>
      <c r="O221" s="73"/>
      <c r="P221" s="183">
        <f>O221*H221</f>
        <v>0</v>
      </c>
      <c r="Q221" s="183">
        <v>0.00081999999999999998</v>
      </c>
      <c r="R221" s="183">
        <f>Q221*H221</f>
        <v>0.39384599999999997</v>
      </c>
      <c r="S221" s="183">
        <v>0</v>
      </c>
      <c r="T221" s="18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185" t="s">
        <v>140</v>
      </c>
      <c r="AT221" s="185" t="s">
        <v>135</v>
      </c>
      <c r="AU221" s="185" t="s">
        <v>82</v>
      </c>
      <c r="AY221" s="20" t="s">
        <v>133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20" t="s">
        <v>80</v>
      </c>
      <c r="BK221" s="186">
        <f>ROUND(I221*H221,2)</f>
        <v>0</v>
      </c>
      <c r="BL221" s="20" t="s">
        <v>140</v>
      </c>
      <c r="BM221" s="185" t="s">
        <v>337</v>
      </c>
    </row>
    <row r="222" s="2" customFormat="1">
      <c r="A222" s="39"/>
      <c r="B222" s="40"/>
      <c r="C222" s="39"/>
      <c r="D222" s="187" t="s">
        <v>142</v>
      </c>
      <c r="E222" s="39"/>
      <c r="F222" s="188" t="s">
        <v>338</v>
      </c>
      <c r="G222" s="39"/>
      <c r="H222" s="39"/>
      <c r="I222" s="189"/>
      <c r="J222" s="39"/>
      <c r="K222" s="39"/>
      <c r="L222" s="40"/>
      <c r="M222" s="190"/>
      <c r="N222" s="191"/>
      <c r="O222" s="73"/>
      <c r="P222" s="73"/>
      <c r="Q222" s="73"/>
      <c r="R222" s="73"/>
      <c r="S222" s="73"/>
      <c r="T222" s="74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20" t="s">
        <v>142</v>
      </c>
      <c r="AU222" s="20" t="s">
        <v>82</v>
      </c>
    </row>
    <row r="223" s="13" customFormat="1">
      <c r="A223" s="13"/>
      <c r="B223" s="192"/>
      <c r="C223" s="13"/>
      <c r="D223" s="193" t="s">
        <v>144</v>
      </c>
      <c r="E223" s="194" t="s">
        <v>3</v>
      </c>
      <c r="F223" s="195" t="s">
        <v>339</v>
      </c>
      <c r="G223" s="13"/>
      <c r="H223" s="194" t="s">
        <v>3</v>
      </c>
      <c r="I223" s="196"/>
      <c r="J223" s="13"/>
      <c r="K223" s="13"/>
      <c r="L223" s="192"/>
      <c r="M223" s="197"/>
      <c r="N223" s="198"/>
      <c r="O223" s="198"/>
      <c r="P223" s="198"/>
      <c r="Q223" s="198"/>
      <c r="R223" s="198"/>
      <c r="S223" s="198"/>
      <c r="T223" s="19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4" t="s">
        <v>144</v>
      </c>
      <c r="AU223" s="194" t="s">
        <v>82</v>
      </c>
      <c r="AV223" s="13" t="s">
        <v>80</v>
      </c>
      <c r="AW223" s="13" t="s">
        <v>33</v>
      </c>
      <c r="AX223" s="13" t="s">
        <v>72</v>
      </c>
      <c r="AY223" s="194" t="s">
        <v>133</v>
      </c>
    </row>
    <row r="224" s="13" customFormat="1">
      <c r="A224" s="13"/>
      <c r="B224" s="192"/>
      <c r="C224" s="13"/>
      <c r="D224" s="193" t="s">
        <v>144</v>
      </c>
      <c r="E224" s="194" t="s">
        <v>3</v>
      </c>
      <c r="F224" s="195" t="s">
        <v>340</v>
      </c>
      <c r="G224" s="13"/>
      <c r="H224" s="194" t="s">
        <v>3</v>
      </c>
      <c r="I224" s="196"/>
      <c r="J224" s="13"/>
      <c r="K224" s="13"/>
      <c r="L224" s="192"/>
      <c r="M224" s="197"/>
      <c r="N224" s="198"/>
      <c r="O224" s="198"/>
      <c r="P224" s="198"/>
      <c r="Q224" s="198"/>
      <c r="R224" s="198"/>
      <c r="S224" s="198"/>
      <c r="T224" s="19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4" t="s">
        <v>144</v>
      </c>
      <c r="AU224" s="194" t="s">
        <v>82</v>
      </c>
      <c r="AV224" s="13" t="s">
        <v>80</v>
      </c>
      <c r="AW224" s="13" t="s">
        <v>33</v>
      </c>
      <c r="AX224" s="13" t="s">
        <v>72</v>
      </c>
      <c r="AY224" s="194" t="s">
        <v>133</v>
      </c>
    </row>
    <row r="225" s="14" customFormat="1">
      <c r="A225" s="14"/>
      <c r="B225" s="200"/>
      <c r="C225" s="14"/>
      <c r="D225" s="193" t="s">
        <v>144</v>
      </c>
      <c r="E225" s="201" t="s">
        <v>3</v>
      </c>
      <c r="F225" s="202" t="s">
        <v>341</v>
      </c>
      <c r="G225" s="14"/>
      <c r="H225" s="203">
        <v>32.299999999999997</v>
      </c>
      <c r="I225" s="204"/>
      <c r="J225" s="14"/>
      <c r="K225" s="14"/>
      <c r="L225" s="200"/>
      <c r="M225" s="205"/>
      <c r="N225" s="206"/>
      <c r="O225" s="206"/>
      <c r="P225" s="206"/>
      <c r="Q225" s="206"/>
      <c r="R225" s="206"/>
      <c r="S225" s="206"/>
      <c r="T225" s="20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1" t="s">
        <v>144</v>
      </c>
      <c r="AU225" s="201" t="s">
        <v>82</v>
      </c>
      <c r="AV225" s="14" t="s">
        <v>82</v>
      </c>
      <c r="AW225" s="14" t="s">
        <v>33</v>
      </c>
      <c r="AX225" s="14" t="s">
        <v>72</v>
      </c>
      <c r="AY225" s="201" t="s">
        <v>133</v>
      </c>
    </row>
    <row r="226" s="14" customFormat="1">
      <c r="A226" s="14"/>
      <c r="B226" s="200"/>
      <c r="C226" s="14"/>
      <c r="D226" s="193" t="s">
        <v>144</v>
      </c>
      <c r="E226" s="201" t="s">
        <v>3</v>
      </c>
      <c r="F226" s="202" t="s">
        <v>342</v>
      </c>
      <c r="G226" s="14"/>
      <c r="H226" s="203">
        <v>36.799999999999997</v>
      </c>
      <c r="I226" s="204"/>
      <c r="J226" s="14"/>
      <c r="K226" s="14"/>
      <c r="L226" s="200"/>
      <c r="M226" s="205"/>
      <c r="N226" s="206"/>
      <c r="O226" s="206"/>
      <c r="P226" s="206"/>
      <c r="Q226" s="206"/>
      <c r="R226" s="206"/>
      <c r="S226" s="206"/>
      <c r="T226" s="20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1" t="s">
        <v>144</v>
      </c>
      <c r="AU226" s="201" t="s">
        <v>82</v>
      </c>
      <c r="AV226" s="14" t="s">
        <v>82</v>
      </c>
      <c r="AW226" s="14" t="s">
        <v>33</v>
      </c>
      <c r="AX226" s="14" t="s">
        <v>72</v>
      </c>
      <c r="AY226" s="201" t="s">
        <v>133</v>
      </c>
    </row>
    <row r="227" s="14" customFormat="1">
      <c r="A227" s="14"/>
      <c r="B227" s="200"/>
      <c r="C227" s="14"/>
      <c r="D227" s="193" t="s">
        <v>144</v>
      </c>
      <c r="E227" s="201" t="s">
        <v>3</v>
      </c>
      <c r="F227" s="202" t="s">
        <v>343</v>
      </c>
      <c r="G227" s="14"/>
      <c r="H227" s="203">
        <v>61.399999999999999</v>
      </c>
      <c r="I227" s="204"/>
      <c r="J227" s="14"/>
      <c r="K227" s="14"/>
      <c r="L227" s="200"/>
      <c r="M227" s="205"/>
      <c r="N227" s="206"/>
      <c r="O227" s="206"/>
      <c r="P227" s="206"/>
      <c r="Q227" s="206"/>
      <c r="R227" s="206"/>
      <c r="S227" s="206"/>
      <c r="T227" s="20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1" t="s">
        <v>144</v>
      </c>
      <c r="AU227" s="201" t="s">
        <v>82</v>
      </c>
      <c r="AV227" s="14" t="s">
        <v>82</v>
      </c>
      <c r="AW227" s="14" t="s">
        <v>33</v>
      </c>
      <c r="AX227" s="14" t="s">
        <v>72</v>
      </c>
      <c r="AY227" s="201" t="s">
        <v>133</v>
      </c>
    </row>
    <row r="228" s="14" customFormat="1">
      <c r="A228" s="14"/>
      <c r="B228" s="200"/>
      <c r="C228" s="14"/>
      <c r="D228" s="193" t="s">
        <v>144</v>
      </c>
      <c r="E228" s="201" t="s">
        <v>3</v>
      </c>
      <c r="F228" s="202" t="s">
        <v>344</v>
      </c>
      <c r="G228" s="14"/>
      <c r="H228" s="203">
        <v>62.799999999999997</v>
      </c>
      <c r="I228" s="204"/>
      <c r="J228" s="14"/>
      <c r="K228" s="14"/>
      <c r="L228" s="200"/>
      <c r="M228" s="205"/>
      <c r="N228" s="206"/>
      <c r="O228" s="206"/>
      <c r="P228" s="206"/>
      <c r="Q228" s="206"/>
      <c r="R228" s="206"/>
      <c r="S228" s="206"/>
      <c r="T228" s="20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1" t="s">
        <v>144</v>
      </c>
      <c r="AU228" s="201" t="s">
        <v>82</v>
      </c>
      <c r="AV228" s="14" t="s">
        <v>82</v>
      </c>
      <c r="AW228" s="14" t="s">
        <v>33</v>
      </c>
      <c r="AX228" s="14" t="s">
        <v>72</v>
      </c>
      <c r="AY228" s="201" t="s">
        <v>133</v>
      </c>
    </row>
    <row r="229" s="14" customFormat="1">
      <c r="A229" s="14"/>
      <c r="B229" s="200"/>
      <c r="C229" s="14"/>
      <c r="D229" s="193" t="s">
        <v>144</v>
      </c>
      <c r="E229" s="201" t="s">
        <v>3</v>
      </c>
      <c r="F229" s="202" t="s">
        <v>345</v>
      </c>
      <c r="G229" s="14"/>
      <c r="H229" s="203">
        <v>287</v>
      </c>
      <c r="I229" s="204"/>
      <c r="J229" s="14"/>
      <c r="K229" s="14"/>
      <c r="L229" s="200"/>
      <c r="M229" s="205"/>
      <c r="N229" s="206"/>
      <c r="O229" s="206"/>
      <c r="P229" s="206"/>
      <c r="Q229" s="206"/>
      <c r="R229" s="206"/>
      <c r="S229" s="206"/>
      <c r="T229" s="20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1" t="s">
        <v>144</v>
      </c>
      <c r="AU229" s="201" t="s">
        <v>82</v>
      </c>
      <c r="AV229" s="14" t="s">
        <v>82</v>
      </c>
      <c r="AW229" s="14" t="s">
        <v>33</v>
      </c>
      <c r="AX229" s="14" t="s">
        <v>72</v>
      </c>
      <c r="AY229" s="201" t="s">
        <v>133</v>
      </c>
    </row>
    <row r="230" s="15" customFormat="1">
      <c r="A230" s="15"/>
      <c r="B230" s="208"/>
      <c r="C230" s="15"/>
      <c r="D230" s="193" t="s">
        <v>144</v>
      </c>
      <c r="E230" s="209" t="s">
        <v>3</v>
      </c>
      <c r="F230" s="210" t="s">
        <v>161</v>
      </c>
      <c r="G230" s="15"/>
      <c r="H230" s="211">
        <v>480.30000000000001</v>
      </c>
      <c r="I230" s="212"/>
      <c r="J230" s="15"/>
      <c r="K230" s="15"/>
      <c r="L230" s="208"/>
      <c r="M230" s="213"/>
      <c r="N230" s="214"/>
      <c r="O230" s="214"/>
      <c r="P230" s="214"/>
      <c r="Q230" s="214"/>
      <c r="R230" s="214"/>
      <c r="S230" s="214"/>
      <c r="T230" s="2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09" t="s">
        <v>144</v>
      </c>
      <c r="AU230" s="209" t="s">
        <v>82</v>
      </c>
      <c r="AV230" s="15" t="s">
        <v>140</v>
      </c>
      <c r="AW230" s="15" t="s">
        <v>33</v>
      </c>
      <c r="AX230" s="15" t="s">
        <v>80</v>
      </c>
      <c r="AY230" s="209" t="s">
        <v>133</v>
      </c>
    </row>
    <row r="231" s="2" customFormat="1" ht="24.15" customHeight="1">
      <c r="A231" s="39"/>
      <c r="B231" s="173"/>
      <c r="C231" s="174" t="s">
        <v>346</v>
      </c>
      <c r="D231" s="174" t="s">
        <v>135</v>
      </c>
      <c r="E231" s="175" t="s">
        <v>347</v>
      </c>
      <c r="F231" s="176" t="s">
        <v>348</v>
      </c>
      <c r="G231" s="177" t="s">
        <v>270</v>
      </c>
      <c r="H231" s="178">
        <v>1256</v>
      </c>
      <c r="I231" s="179"/>
      <c r="J231" s="180">
        <f>ROUND(I231*H231,2)</f>
        <v>0</v>
      </c>
      <c r="K231" s="176" t="s">
        <v>139</v>
      </c>
      <c r="L231" s="40"/>
      <c r="M231" s="181" t="s">
        <v>3</v>
      </c>
      <c r="N231" s="182" t="s">
        <v>43</v>
      </c>
      <c r="O231" s="73"/>
      <c r="P231" s="183">
        <f>O231*H231</f>
        <v>0</v>
      </c>
      <c r="Q231" s="183">
        <v>0.00013999999999999999</v>
      </c>
      <c r="R231" s="183">
        <f>Q231*H231</f>
        <v>0.17584</v>
      </c>
      <c r="S231" s="183">
        <v>0</v>
      </c>
      <c r="T231" s="18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185" t="s">
        <v>140</v>
      </c>
      <c r="AT231" s="185" t="s">
        <v>135</v>
      </c>
      <c r="AU231" s="185" t="s">
        <v>82</v>
      </c>
      <c r="AY231" s="20" t="s">
        <v>133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20" t="s">
        <v>80</v>
      </c>
      <c r="BK231" s="186">
        <f>ROUND(I231*H231,2)</f>
        <v>0</v>
      </c>
      <c r="BL231" s="20" t="s">
        <v>140</v>
      </c>
      <c r="BM231" s="185" t="s">
        <v>349</v>
      </c>
    </row>
    <row r="232" s="2" customFormat="1">
      <c r="A232" s="39"/>
      <c r="B232" s="40"/>
      <c r="C232" s="39"/>
      <c r="D232" s="187" t="s">
        <v>142</v>
      </c>
      <c r="E232" s="39"/>
      <c r="F232" s="188" t="s">
        <v>350</v>
      </c>
      <c r="G232" s="39"/>
      <c r="H232" s="39"/>
      <c r="I232" s="189"/>
      <c r="J232" s="39"/>
      <c r="K232" s="39"/>
      <c r="L232" s="40"/>
      <c r="M232" s="190"/>
      <c r="N232" s="191"/>
      <c r="O232" s="73"/>
      <c r="P232" s="73"/>
      <c r="Q232" s="73"/>
      <c r="R232" s="73"/>
      <c r="S232" s="73"/>
      <c r="T232" s="74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20" t="s">
        <v>142</v>
      </c>
      <c r="AU232" s="20" t="s">
        <v>82</v>
      </c>
    </row>
    <row r="233" s="14" customFormat="1">
      <c r="A233" s="14"/>
      <c r="B233" s="200"/>
      <c r="C233" s="14"/>
      <c r="D233" s="193" t="s">
        <v>144</v>
      </c>
      <c r="E233" s="201" t="s">
        <v>3</v>
      </c>
      <c r="F233" s="202" t="s">
        <v>351</v>
      </c>
      <c r="G233" s="14"/>
      <c r="H233" s="203">
        <v>1256</v>
      </c>
      <c r="I233" s="204"/>
      <c r="J233" s="14"/>
      <c r="K233" s="14"/>
      <c r="L233" s="200"/>
      <c r="M233" s="205"/>
      <c r="N233" s="206"/>
      <c r="O233" s="206"/>
      <c r="P233" s="206"/>
      <c r="Q233" s="206"/>
      <c r="R233" s="206"/>
      <c r="S233" s="206"/>
      <c r="T233" s="20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1" t="s">
        <v>144</v>
      </c>
      <c r="AU233" s="201" t="s">
        <v>82</v>
      </c>
      <c r="AV233" s="14" t="s">
        <v>82</v>
      </c>
      <c r="AW233" s="14" t="s">
        <v>33</v>
      </c>
      <c r="AX233" s="14" t="s">
        <v>80</v>
      </c>
      <c r="AY233" s="201" t="s">
        <v>133</v>
      </c>
    </row>
    <row r="234" s="12" customFormat="1" ht="22.8" customHeight="1">
      <c r="A234" s="12"/>
      <c r="B234" s="160"/>
      <c r="C234" s="12"/>
      <c r="D234" s="161" t="s">
        <v>71</v>
      </c>
      <c r="E234" s="171" t="s">
        <v>196</v>
      </c>
      <c r="F234" s="171" t="s">
        <v>352</v>
      </c>
      <c r="G234" s="12"/>
      <c r="H234" s="12"/>
      <c r="I234" s="163"/>
      <c r="J234" s="172">
        <f>BK234</f>
        <v>0</v>
      </c>
      <c r="K234" s="12"/>
      <c r="L234" s="160"/>
      <c r="M234" s="165"/>
      <c r="N234" s="166"/>
      <c r="O234" s="166"/>
      <c r="P234" s="167">
        <f>SUM(P235:P451)</f>
        <v>0</v>
      </c>
      <c r="Q234" s="166"/>
      <c r="R234" s="167">
        <f>SUM(R235:R451)</f>
        <v>26.021735380000003</v>
      </c>
      <c r="S234" s="166"/>
      <c r="T234" s="168">
        <f>SUM(T235:T451)</f>
        <v>99.820329999999998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61" t="s">
        <v>80</v>
      </c>
      <c r="AT234" s="169" t="s">
        <v>71</v>
      </c>
      <c r="AU234" s="169" t="s">
        <v>80</v>
      </c>
      <c r="AY234" s="161" t="s">
        <v>133</v>
      </c>
      <c r="BK234" s="170">
        <f>SUM(BK235:BK451)</f>
        <v>0</v>
      </c>
    </row>
    <row r="235" s="2" customFormat="1" ht="24.15" customHeight="1">
      <c r="A235" s="39"/>
      <c r="B235" s="173"/>
      <c r="C235" s="174" t="s">
        <v>353</v>
      </c>
      <c r="D235" s="174" t="s">
        <v>135</v>
      </c>
      <c r="E235" s="175" t="s">
        <v>354</v>
      </c>
      <c r="F235" s="176" t="s">
        <v>355</v>
      </c>
      <c r="G235" s="177" t="s">
        <v>227</v>
      </c>
      <c r="H235" s="178">
        <v>55.990000000000002</v>
      </c>
      <c r="I235" s="179"/>
      <c r="J235" s="180">
        <f>ROUND(I235*H235,2)</f>
        <v>0</v>
      </c>
      <c r="K235" s="176" t="s">
        <v>139</v>
      </c>
      <c r="L235" s="40"/>
      <c r="M235" s="181" t="s">
        <v>3</v>
      </c>
      <c r="N235" s="182" t="s">
        <v>43</v>
      </c>
      <c r="O235" s="73"/>
      <c r="P235" s="183">
        <f>O235*H235</f>
        <v>0</v>
      </c>
      <c r="Q235" s="183">
        <v>0.00117</v>
      </c>
      <c r="R235" s="183">
        <f>Q235*H235</f>
        <v>0.065508300000000005</v>
      </c>
      <c r="S235" s="183">
        <v>0</v>
      </c>
      <c r="T235" s="18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185" t="s">
        <v>140</v>
      </c>
      <c r="AT235" s="185" t="s">
        <v>135</v>
      </c>
      <c r="AU235" s="185" t="s">
        <v>82</v>
      </c>
      <c r="AY235" s="20" t="s">
        <v>133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20" t="s">
        <v>80</v>
      </c>
      <c r="BK235" s="186">
        <f>ROUND(I235*H235,2)</f>
        <v>0</v>
      </c>
      <c r="BL235" s="20" t="s">
        <v>140</v>
      </c>
      <c r="BM235" s="185" t="s">
        <v>356</v>
      </c>
    </row>
    <row r="236" s="2" customFormat="1">
      <c r="A236" s="39"/>
      <c r="B236" s="40"/>
      <c r="C236" s="39"/>
      <c r="D236" s="187" t="s">
        <v>142</v>
      </c>
      <c r="E236" s="39"/>
      <c r="F236" s="188" t="s">
        <v>357</v>
      </c>
      <c r="G236" s="39"/>
      <c r="H236" s="39"/>
      <c r="I236" s="189"/>
      <c r="J236" s="39"/>
      <c r="K236" s="39"/>
      <c r="L236" s="40"/>
      <c r="M236" s="190"/>
      <c r="N236" s="191"/>
      <c r="O236" s="73"/>
      <c r="P236" s="73"/>
      <c r="Q236" s="73"/>
      <c r="R236" s="73"/>
      <c r="S236" s="73"/>
      <c r="T236" s="74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20" t="s">
        <v>142</v>
      </c>
      <c r="AU236" s="20" t="s">
        <v>82</v>
      </c>
    </row>
    <row r="237" s="2" customFormat="1">
      <c r="A237" s="39"/>
      <c r="B237" s="40"/>
      <c r="C237" s="39"/>
      <c r="D237" s="193" t="s">
        <v>257</v>
      </c>
      <c r="E237" s="39"/>
      <c r="F237" s="226" t="s">
        <v>358</v>
      </c>
      <c r="G237" s="39"/>
      <c r="H237" s="39"/>
      <c r="I237" s="189"/>
      <c r="J237" s="39"/>
      <c r="K237" s="39"/>
      <c r="L237" s="40"/>
      <c r="M237" s="190"/>
      <c r="N237" s="191"/>
      <c r="O237" s="73"/>
      <c r="P237" s="73"/>
      <c r="Q237" s="73"/>
      <c r="R237" s="73"/>
      <c r="S237" s="73"/>
      <c r="T237" s="74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20" t="s">
        <v>257</v>
      </c>
      <c r="AU237" s="20" t="s">
        <v>82</v>
      </c>
    </row>
    <row r="238" s="14" customFormat="1">
      <c r="A238" s="14"/>
      <c r="B238" s="200"/>
      <c r="C238" s="14"/>
      <c r="D238" s="193" t="s">
        <v>144</v>
      </c>
      <c r="E238" s="201" t="s">
        <v>3</v>
      </c>
      <c r="F238" s="202" t="s">
        <v>359</v>
      </c>
      <c r="G238" s="14"/>
      <c r="H238" s="203">
        <v>27.359999999999999</v>
      </c>
      <c r="I238" s="204"/>
      <c r="J238" s="14"/>
      <c r="K238" s="14"/>
      <c r="L238" s="200"/>
      <c r="M238" s="205"/>
      <c r="N238" s="206"/>
      <c r="O238" s="206"/>
      <c r="P238" s="206"/>
      <c r="Q238" s="206"/>
      <c r="R238" s="206"/>
      <c r="S238" s="206"/>
      <c r="T238" s="20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1" t="s">
        <v>144</v>
      </c>
      <c r="AU238" s="201" t="s">
        <v>82</v>
      </c>
      <c r="AV238" s="14" t="s">
        <v>82</v>
      </c>
      <c r="AW238" s="14" t="s">
        <v>33</v>
      </c>
      <c r="AX238" s="14" t="s">
        <v>72</v>
      </c>
      <c r="AY238" s="201" t="s">
        <v>133</v>
      </c>
    </row>
    <row r="239" s="14" customFormat="1">
      <c r="A239" s="14"/>
      <c r="B239" s="200"/>
      <c r="C239" s="14"/>
      <c r="D239" s="193" t="s">
        <v>144</v>
      </c>
      <c r="E239" s="201" t="s">
        <v>3</v>
      </c>
      <c r="F239" s="202" t="s">
        <v>360</v>
      </c>
      <c r="G239" s="14"/>
      <c r="H239" s="203">
        <v>28.629999999999999</v>
      </c>
      <c r="I239" s="204"/>
      <c r="J239" s="14"/>
      <c r="K239" s="14"/>
      <c r="L239" s="200"/>
      <c r="M239" s="205"/>
      <c r="N239" s="206"/>
      <c r="O239" s="206"/>
      <c r="P239" s="206"/>
      <c r="Q239" s="206"/>
      <c r="R239" s="206"/>
      <c r="S239" s="206"/>
      <c r="T239" s="20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1" t="s">
        <v>144</v>
      </c>
      <c r="AU239" s="201" t="s">
        <v>82</v>
      </c>
      <c r="AV239" s="14" t="s">
        <v>82</v>
      </c>
      <c r="AW239" s="14" t="s">
        <v>33</v>
      </c>
      <c r="AX239" s="14" t="s">
        <v>72</v>
      </c>
      <c r="AY239" s="201" t="s">
        <v>133</v>
      </c>
    </row>
    <row r="240" s="15" customFormat="1">
      <c r="A240" s="15"/>
      <c r="B240" s="208"/>
      <c r="C240" s="15"/>
      <c r="D240" s="193" t="s">
        <v>144</v>
      </c>
      <c r="E240" s="209" t="s">
        <v>3</v>
      </c>
      <c r="F240" s="210" t="s">
        <v>161</v>
      </c>
      <c r="G240" s="15"/>
      <c r="H240" s="211">
        <v>55.989999999999995</v>
      </c>
      <c r="I240" s="212"/>
      <c r="J240" s="15"/>
      <c r="K240" s="15"/>
      <c r="L240" s="208"/>
      <c r="M240" s="213"/>
      <c r="N240" s="214"/>
      <c r="O240" s="214"/>
      <c r="P240" s="214"/>
      <c r="Q240" s="214"/>
      <c r="R240" s="214"/>
      <c r="S240" s="214"/>
      <c r="T240" s="2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09" t="s">
        <v>144</v>
      </c>
      <c r="AU240" s="209" t="s">
        <v>82</v>
      </c>
      <c r="AV240" s="15" t="s">
        <v>140</v>
      </c>
      <c r="AW240" s="15" t="s">
        <v>33</v>
      </c>
      <c r="AX240" s="15" t="s">
        <v>80</v>
      </c>
      <c r="AY240" s="209" t="s">
        <v>133</v>
      </c>
    </row>
    <row r="241" s="2" customFormat="1" ht="24.15" customHeight="1">
      <c r="A241" s="39"/>
      <c r="B241" s="173"/>
      <c r="C241" s="174" t="s">
        <v>361</v>
      </c>
      <c r="D241" s="174" t="s">
        <v>135</v>
      </c>
      <c r="E241" s="175" t="s">
        <v>362</v>
      </c>
      <c r="F241" s="176" t="s">
        <v>363</v>
      </c>
      <c r="G241" s="177" t="s">
        <v>227</v>
      </c>
      <c r="H241" s="178">
        <v>55.990000000000002</v>
      </c>
      <c r="I241" s="179"/>
      <c r="J241" s="180">
        <f>ROUND(I241*H241,2)</f>
        <v>0</v>
      </c>
      <c r="K241" s="176" t="s">
        <v>139</v>
      </c>
      <c r="L241" s="40"/>
      <c r="M241" s="181" t="s">
        <v>3</v>
      </c>
      <c r="N241" s="182" t="s">
        <v>43</v>
      </c>
      <c r="O241" s="73"/>
      <c r="P241" s="183">
        <f>O241*H241</f>
        <v>0</v>
      </c>
      <c r="Q241" s="183">
        <v>0.00058</v>
      </c>
      <c r="R241" s="183">
        <f>Q241*H241</f>
        <v>0.032474200000000002</v>
      </c>
      <c r="S241" s="183">
        <v>0</v>
      </c>
      <c r="T241" s="184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185" t="s">
        <v>140</v>
      </c>
      <c r="AT241" s="185" t="s">
        <v>135</v>
      </c>
      <c r="AU241" s="185" t="s">
        <v>82</v>
      </c>
      <c r="AY241" s="20" t="s">
        <v>133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20" t="s">
        <v>80</v>
      </c>
      <c r="BK241" s="186">
        <f>ROUND(I241*H241,2)</f>
        <v>0</v>
      </c>
      <c r="BL241" s="20" t="s">
        <v>140</v>
      </c>
      <c r="BM241" s="185" t="s">
        <v>364</v>
      </c>
    </row>
    <row r="242" s="2" customFormat="1">
      <c r="A242" s="39"/>
      <c r="B242" s="40"/>
      <c r="C242" s="39"/>
      <c r="D242" s="187" t="s">
        <v>142</v>
      </c>
      <c r="E242" s="39"/>
      <c r="F242" s="188" t="s">
        <v>365</v>
      </c>
      <c r="G242" s="39"/>
      <c r="H242" s="39"/>
      <c r="I242" s="189"/>
      <c r="J242" s="39"/>
      <c r="K242" s="39"/>
      <c r="L242" s="40"/>
      <c r="M242" s="190"/>
      <c r="N242" s="191"/>
      <c r="O242" s="73"/>
      <c r="P242" s="73"/>
      <c r="Q242" s="73"/>
      <c r="R242" s="73"/>
      <c r="S242" s="73"/>
      <c r="T242" s="74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20" t="s">
        <v>142</v>
      </c>
      <c r="AU242" s="20" t="s">
        <v>82</v>
      </c>
    </row>
    <row r="243" s="2" customFormat="1">
      <c r="A243" s="39"/>
      <c r="B243" s="40"/>
      <c r="C243" s="39"/>
      <c r="D243" s="193" t="s">
        <v>257</v>
      </c>
      <c r="E243" s="39"/>
      <c r="F243" s="226" t="s">
        <v>366</v>
      </c>
      <c r="G243" s="39"/>
      <c r="H243" s="39"/>
      <c r="I243" s="189"/>
      <c r="J243" s="39"/>
      <c r="K243" s="39"/>
      <c r="L243" s="40"/>
      <c r="M243" s="190"/>
      <c r="N243" s="191"/>
      <c r="O243" s="73"/>
      <c r="P243" s="73"/>
      <c r="Q243" s="73"/>
      <c r="R243" s="73"/>
      <c r="S243" s="73"/>
      <c r="T243" s="74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20" t="s">
        <v>257</v>
      </c>
      <c r="AU243" s="20" t="s">
        <v>82</v>
      </c>
    </row>
    <row r="244" s="14" customFormat="1">
      <c r="A244" s="14"/>
      <c r="B244" s="200"/>
      <c r="C244" s="14"/>
      <c r="D244" s="193" t="s">
        <v>144</v>
      </c>
      <c r="E244" s="201" t="s">
        <v>3</v>
      </c>
      <c r="F244" s="202" t="s">
        <v>359</v>
      </c>
      <c r="G244" s="14"/>
      <c r="H244" s="203">
        <v>27.359999999999999</v>
      </c>
      <c r="I244" s="204"/>
      <c r="J244" s="14"/>
      <c r="K244" s="14"/>
      <c r="L244" s="200"/>
      <c r="M244" s="205"/>
      <c r="N244" s="206"/>
      <c r="O244" s="206"/>
      <c r="P244" s="206"/>
      <c r="Q244" s="206"/>
      <c r="R244" s="206"/>
      <c r="S244" s="206"/>
      <c r="T244" s="20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1" t="s">
        <v>144</v>
      </c>
      <c r="AU244" s="201" t="s">
        <v>82</v>
      </c>
      <c r="AV244" s="14" t="s">
        <v>82</v>
      </c>
      <c r="AW244" s="14" t="s">
        <v>33</v>
      </c>
      <c r="AX244" s="14" t="s">
        <v>72</v>
      </c>
      <c r="AY244" s="201" t="s">
        <v>133</v>
      </c>
    </row>
    <row r="245" s="14" customFormat="1">
      <c r="A245" s="14"/>
      <c r="B245" s="200"/>
      <c r="C245" s="14"/>
      <c r="D245" s="193" t="s">
        <v>144</v>
      </c>
      <c r="E245" s="201" t="s">
        <v>3</v>
      </c>
      <c r="F245" s="202" t="s">
        <v>360</v>
      </c>
      <c r="G245" s="14"/>
      <c r="H245" s="203">
        <v>28.629999999999999</v>
      </c>
      <c r="I245" s="204"/>
      <c r="J245" s="14"/>
      <c r="K245" s="14"/>
      <c r="L245" s="200"/>
      <c r="M245" s="205"/>
      <c r="N245" s="206"/>
      <c r="O245" s="206"/>
      <c r="P245" s="206"/>
      <c r="Q245" s="206"/>
      <c r="R245" s="206"/>
      <c r="S245" s="206"/>
      <c r="T245" s="20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1" t="s">
        <v>144</v>
      </c>
      <c r="AU245" s="201" t="s">
        <v>82</v>
      </c>
      <c r="AV245" s="14" t="s">
        <v>82</v>
      </c>
      <c r="AW245" s="14" t="s">
        <v>33</v>
      </c>
      <c r="AX245" s="14" t="s">
        <v>72</v>
      </c>
      <c r="AY245" s="201" t="s">
        <v>133</v>
      </c>
    </row>
    <row r="246" s="15" customFormat="1">
      <c r="A246" s="15"/>
      <c r="B246" s="208"/>
      <c r="C246" s="15"/>
      <c r="D246" s="193" t="s">
        <v>144</v>
      </c>
      <c r="E246" s="209" t="s">
        <v>3</v>
      </c>
      <c r="F246" s="210" t="s">
        <v>161</v>
      </c>
      <c r="G246" s="15"/>
      <c r="H246" s="211">
        <v>55.989999999999995</v>
      </c>
      <c r="I246" s="212"/>
      <c r="J246" s="15"/>
      <c r="K246" s="15"/>
      <c r="L246" s="208"/>
      <c r="M246" s="213"/>
      <c r="N246" s="214"/>
      <c r="O246" s="214"/>
      <c r="P246" s="214"/>
      <c r="Q246" s="214"/>
      <c r="R246" s="214"/>
      <c r="S246" s="214"/>
      <c r="T246" s="2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9" t="s">
        <v>144</v>
      </c>
      <c r="AU246" s="209" t="s">
        <v>82</v>
      </c>
      <c r="AV246" s="15" t="s">
        <v>140</v>
      </c>
      <c r="AW246" s="15" t="s">
        <v>33</v>
      </c>
      <c r="AX246" s="15" t="s">
        <v>80</v>
      </c>
      <c r="AY246" s="209" t="s">
        <v>133</v>
      </c>
    </row>
    <row r="247" s="2" customFormat="1" ht="24.15" customHeight="1">
      <c r="A247" s="39"/>
      <c r="B247" s="173"/>
      <c r="C247" s="216" t="s">
        <v>367</v>
      </c>
      <c r="D247" s="216" t="s">
        <v>218</v>
      </c>
      <c r="E247" s="217" t="s">
        <v>368</v>
      </c>
      <c r="F247" s="218" t="s">
        <v>369</v>
      </c>
      <c r="G247" s="219" t="s">
        <v>205</v>
      </c>
      <c r="H247" s="220">
        <v>0.36599999999999999</v>
      </c>
      <c r="I247" s="221"/>
      <c r="J247" s="222">
        <f>ROUND(I247*H247,2)</f>
        <v>0</v>
      </c>
      <c r="K247" s="218" t="s">
        <v>139</v>
      </c>
      <c r="L247" s="223"/>
      <c r="M247" s="224" t="s">
        <v>3</v>
      </c>
      <c r="N247" s="225" t="s">
        <v>43</v>
      </c>
      <c r="O247" s="73"/>
      <c r="P247" s="183">
        <f>O247*H247</f>
        <v>0</v>
      </c>
      <c r="Q247" s="183">
        <v>1</v>
      </c>
      <c r="R247" s="183">
        <f>Q247*H247</f>
        <v>0.36599999999999999</v>
      </c>
      <c r="S247" s="183">
        <v>0</v>
      </c>
      <c r="T247" s="18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185" t="s">
        <v>190</v>
      </c>
      <c r="AT247" s="185" t="s">
        <v>218</v>
      </c>
      <c r="AU247" s="185" t="s">
        <v>82</v>
      </c>
      <c r="AY247" s="20" t="s">
        <v>133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20" t="s">
        <v>80</v>
      </c>
      <c r="BK247" s="186">
        <f>ROUND(I247*H247,2)</f>
        <v>0</v>
      </c>
      <c r="BL247" s="20" t="s">
        <v>140</v>
      </c>
      <c r="BM247" s="185" t="s">
        <v>370</v>
      </c>
    </row>
    <row r="248" s="2" customFormat="1">
      <c r="A248" s="39"/>
      <c r="B248" s="40"/>
      <c r="C248" s="39"/>
      <c r="D248" s="193" t="s">
        <v>257</v>
      </c>
      <c r="E248" s="39"/>
      <c r="F248" s="226" t="s">
        <v>371</v>
      </c>
      <c r="G248" s="39"/>
      <c r="H248" s="39"/>
      <c r="I248" s="189"/>
      <c r="J248" s="39"/>
      <c r="K248" s="39"/>
      <c r="L248" s="40"/>
      <c r="M248" s="190"/>
      <c r="N248" s="191"/>
      <c r="O248" s="73"/>
      <c r="P248" s="73"/>
      <c r="Q248" s="73"/>
      <c r="R248" s="73"/>
      <c r="S248" s="73"/>
      <c r="T248" s="74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20" t="s">
        <v>257</v>
      </c>
      <c r="AU248" s="20" t="s">
        <v>82</v>
      </c>
    </row>
    <row r="249" s="14" customFormat="1">
      <c r="A249" s="14"/>
      <c r="B249" s="200"/>
      <c r="C249" s="14"/>
      <c r="D249" s="193" t="s">
        <v>144</v>
      </c>
      <c r="E249" s="201" t="s">
        <v>3</v>
      </c>
      <c r="F249" s="202" t="s">
        <v>372</v>
      </c>
      <c r="G249" s="14"/>
      <c r="H249" s="203">
        <v>0.17899999999999999</v>
      </c>
      <c r="I249" s="204"/>
      <c r="J249" s="14"/>
      <c r="K249" s="14"/>
      <c r="L249" s="200"/>
      <c r="M249" s="205"/>
      <c r="N249" s="206"/>
      <c r="O249" s="206"/>
      <c r="P249" s="206"/>
      <c r="Q249" s="206"/>
      <c r="R249" s="206"/>
      <c r="S249" s="206"/>
      <c r="T249" s="20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1" t="s">
        <v>144</v>
      </c>
      <c r="AU249" s="201" t="s">
        <v>82</v>
      </c>
      <c r="AV249" s="14" t="s">
        <v>82</v>
      </c>
      <c r="AW249" s="14" t="s">
        <v>33</v>
      </c>
      <c r="AX249" s="14" t="s">
        <v>72</v>
      </c>
      <c r="AY249" s="201" t="s">
        <v>133</v>
      </c>
    </row>
    <row r="250" s="14" customFormat="1">
      <c r="A250" s="14"/>
      <c r="B250" s="200"/>
      <c r="C250" s="14"/>
      <c r="D250" s="193" t="s">
        <v>144</v>
      </c>
      <c r="E250" s="201" t="s">
        <v>3</v>
      </c>
      <c r="F250" s="202" t="s">
        <v>373</v>
      </c>
      <c r="G250" s="14"/>
      <c r="H250" s="203">
        <v>0.187</v>
      </c>
      <c r="I250" s="204"/>
      <c r="J250" s="14"/>
      <c r="K250" s="14"/>
      <c r="L250" s="200"/>
      <c r="M250" s="205"/>
      <c r="N250" s="206"/>
      <c r="O250" s="206"/>
      <c r="P250" s="206"/>
      <c r="Q250" s="206"/>
      <c r="R250" s="206"/>
      <c r="S250" s="206"/>
      <c r="T250" s="20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1" t="s">
        <v>144</v>
      </c>
      <c r="AU250" s="201" t="s">
        <v>82</v>
      </c>
      <c r="AV250" s="14" t="s">
        <v>82</v>
      </c>
      <c r="AW250" s="14" t="s">
        <v>33</v>
      </c>
      <c r="AX250" s="14" t="s">
        <v>72</v>
      </c>
      <c r="AY250" s="201" t="s">
        <v>133</v>
      </c>
    </row>
    <row r="251" s="15" customFormat="1">
      <c r="A251" s="15"/>
      <c r="B251" s="208"/>
      <c r="C251" s="15"/>
      <c r="D251" s="193" t="s">
        <v>144</v>
      </c>
      <c r="E251" s="209" t="s">
        <v>3</v>
      </c>
      <c r="F251" s="210" t="s">
        <v>161</v>
      </c>
      <c r="G251" s="15"/>
      <c r="H251" s="211">
        <v>0.36599999999999999</v>
      </c>
      <c r="I251" s="212"/>
      <c r="J251" s="15"/>
      <c r="K251" s="15"/>
      <c r="L251" s="208"/>
      <c r="M251" s="213"/>
      <c r="N251" s="214"/>
      <c r="O251" s="214"/>
      <c r="P251" s="214"/>
      <c r="Q251" s="214"/>
      <c r="R251" s="214"/>
      <c r="S251" s="214"/>
      <c r="T251" s="2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09" t="s">
        <v>144</v>
      </c>
      <c r="AU251" s="209" t="s">
        <v>82</v>
      </c>
      <c r="AV251" s="15" t="s">
        <v>140</v>
      </c>
      <c r="AW251" s="15" t="s">
        <v>33</v>
      </c>
      <c r="AX251" s="15" t="s">
        <v>80</v>
      </c>
      <c r="AY251" s="209" t="s">
        <v>133</v>
      </c>
    </row>
    <row r="252" s="2" customFormat="1" ht="24.15" customHeight="1">
      <c r="A252" s="39"/>
      <c r="B252" s="173"/>
      <c r="C252" s="216" t="s">
        <v>374</v>
      </c>
      <c r="D252" s="216" t="s">
        <v>218</v>
      </c>
      <c r="E252" s="217" t="s">
        <v>375</v>
      </c>
      <c r="F252" s="218" t="s">
        <v>376</v>
      </c>
      <c r="G252" s="219" t="s">
        <v>205</v>
      </c>
      <c r="H252" s="220">
        <v>0.80600000000000005</v>
      </c>
      <c r="I252" s="221"/>
      <c r="J252" s="222">
        <f>ROUND(I252*H252,2)</f>
        <v>0</v>
      </c>
      <c r="K252" s="218" t="s">
        <v>139</v>
      </c>
      <c r="L252" s="223"/>
      <c r="M252" s="224" t="s">
        <v>3</v>
      </c>
      <c r="N252" s="225" t="s">
        <v>43</v>
      </c>
      <c r="O252" s="73"/>
      <c r="P252" s="183">
        <f>O252*H252</f>
        <v>0</v>
      </c>
      <c r="Q252" s="183">
        <v>1</v>
      </c>
      <c r="R252" s="183">
        <f>Q252*H252</f>
        <v>0.80600000000000005</v>
      </c>
      <c r="S252" s="183">
        <v>0</v>
      </c>
      <c r="T252" s="18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185" t="s">
        <v>190</v>
      </c>
      <c r="AT252" s="185" t="s">
        <v>218</v>
      </c>
      <c r="AU252" s="185" t="s">
        <v>82</v>
      </c>
      <c r="AY252" s="20" t="s">
        <v>133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20" t="s">
        <v>80</v>
      </c>
      <c r="BK252" s="186">
        <f>ROUND(I252*H252,2)</f>
        <v>0</v>
      </c>
      <c r="BL252" s="20" t="s">
        <v>140</v>
      </c>
      <c r="BM252" s="185" t="s">
        <v>377</v>
      </c>
    </row>
    <row r="253" s="2" customFormat="1">
      <c r="A253" s="39"/>
      <c r="B253" s="40"/>
      <c r="C253" s="39"/>
      <c r="D253" s="193" t="s">
        <v>257</v>
      </c>
      <c r="E253" s="39"/>
      <c r="F253" s="226" t="s">
        <v>378</v>
      </c>
      <c r="G253" s="39"/>
      <c r="H253" s="39"/>
      <c r="I253" s="189"/>
      <c r="J253" s="39"/>
      <c r="K253" s="39"/>
      <c r="L253" s="40"/>
      <c r="M253" s="190"/>
      <c r="N253" s="191"/>
      <c r="O253" s="73"/>
      <c r="P253" s="73"/>
      <c r="Q253" s="73"/>
      <c r="R253" s="73"/>
      <c r="S253" s="73"/>
      <c r="T253" s="74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20" t="s">
        <v>257</v>
      </c>
      <c r="AU253" s="20" t="s">
        <v>82</v>
      </c>
    </row>
    <row r="254" s="14" customFormat="1">
      <c r="A254" s="14"/>
      <c r="B254" s="200"/>
      <c r="C254" s="14"/>
      <c r="D254" s="193" t="s">
        <v>144</v>
      </c>
      <c r="E254" s="201" t="s">
        <v>3</v>
      </c>
      <c r="F254" s="202" t="s">
        <v>379</v>
      </c>
      <c r="G254" s="14"/>
      <c r="H254" s="203">
        <v>0.39400000000000002</v>
      </c>
      <c r="I254" s="204"/>
      <c r="J254" s="14"/>
      <c r="K254" s="14"/>
      <c r="L254" s="200"/>
      <c r="M254" s="205"/>
      <c r="N254" s="206"/>
      <c r="O254" s="206"/>
      <c r="P254" s="206"/>
      <c r="Q254" s="206"/>
      <c r="R254" s="206"/>
      <c r="S254" s="206"/>
      <c r="T254" s="20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1" t="s">
        <v>144</v>
      </c>
      <c r="AU254" s="201" t="s">
        <v>82</v>
      </c>
      <c r="AV254" s="14" t="s">
        <v>82</v>
      </c>
      <c r="AW254" s="14" t="s">
        <v>33</v>
      </c>
      <c r="AX254" s="14" t="s">
        <v>72</v>
      </c>
      <c r="AY254" s="201" t="s">
        <v>133</v>
      </c>
    </row>
    <row r="255" s="14" customFormat="1">
      <c r="A255" s="14"/>
      <c r="B255" s="200"/>
      <c r="C255" s="14"/>
      <c r="D255" s="193" t="s">
        <v>144</v>
      </c>
      <c r="E255" s="201" t="s">
        <v>3</v>
      </c>
      <c r="F255" s="202" t="s">
        <v>380</v>
      </c>
      <c r="G255" s="14"/>
      <c r="H255" s="203">
        <v>0.41199999999999998</v>
      </c>
      <c r="I255" s="204"/>
      <c r="J255" s="14"/>
      <c r="K255" s="14"/>
      <c r="L255" s="200"/>
      <c r="M255" s="205"/>
      <c r="N255" s="206"/>
      <c r="O255" s="206"/>
      <c r="P255" s="206"/>
      <c r="Q255" s="206"/>
      <c r="R255" s="206"/>
      <c r="S255" s="206"/>
      <c r="T255" s="20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1" t="s">
        <v>144</v>
      </c>
      <c r="AU255" s="201" t="s">
        <v>82</v>
      </c>
      <c r="AV255" s="14" t="s">
        <v>82</v>
      </c>
      <c r="AW255" s="14" t="s">
        <v>33</v>
      </c>
      <c r="AX255" s="14" t="s">
        <v>72</v>
      </c>
      <c r="AY255" s="201" t="s">
        <v>133</v>
      </c>
    </row>
    <row r="256" s="15" customFormat="1">
      <c r="A256" s="15"/>
      <c r="B256" s="208"/>
      <c r="C256" s="15"/>
      <c r="D256" s="193" t="s">
        <v>144</v>
      </c>
      <c r="E256" s="209" t="s">
        <v>3</v>
      </c>
      <c r="F256" s="210" t="s">
        <v>161</v>
      </c>
      <c r="G256" s="15"/>
      <c r="H256" s="211">
        <v>0.80600000000000005</v>
      </c>
      <c r="I256" s="212"/>
      <c r="J256" s="15"/>
      <c r="K256" s="15"/>
      <c r="L256" s="208"/>
      <c r="M256" s="213"/>
      <c r="N256" s="214"/>
      <c r="O256" s="214"/>
      <c r="P256" s="214"/>
      <c r="Q256" s="214"/>
      <c r="R256" s="214"/>
      <c r="S256" s="214"/>
      <c r="T256" s="2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09" t="s">
        <v>144</v>
      </c>
      <c r="AU256" s="209" t="s">
        <v>82</v>
      </c>
      <c r="AV256" s="15" t="s">
        <v>140</v>
      </c>
      <c r="AW256" s="15" t="s">
        <v>33</v>
      </c>
      <c r="AX256" s="15" t="s">
        <v>80</v>
      </c>
      <c r="AY256" s="209" t="s">
        <v>133</v>
      </c>
    </row>
    <row r="257" s="2" customFormat="1" ht="24.15" customHeight="1">
      <c r="A257" s="39"/>
      <c r="B257" s="173"/>
      <c r="C257" s="216" t="s">
        <v>381</v>
      </c>
      <c r="D257" s="216" t="s">
        <v>218</v>
      </c>
      <c r="E257" s="217" t="s">
        <v>382</v>
      </c>
      <c r="F257" s="218" t="s">
        <v>383</v>
      </c>
      <c r="G257" s="219" t="s">
        <v>384</v>
      </c>
      <c r="H257" s="220">
        <v>2.5800000000000001</v>
      </c>
      <c r="I257" s="221"/>
      <c r="J257" s="222">
        <f>ROUND(I257*H257,2)</f>
        <v>0</v>
      </c>
      <c r="K257" s="218" t="s">
        <v>139</v>
      </c>
      <c r="L257" s="223"/>
      <c r="M257" s="224" t="s">
        <v>3</v>
      </c>
      <c r="N257" s="225" t="s">
        <v>43</v>
      </c>
      <c r="O257" s="73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185" t="s">
        <v>190</v>
      </c>
      <c r="AT257" s="185" t="s">
        <v>218</v>
      </c>
      <c r="AU257" s="185" t="s">
        <v>82</v>
      </c>
      <c r="AY257" s="20" t="s">
        <v>133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20" t="s">
        <v>80</v>
      </c>
      <c r="BK257" s="186">
        <f>ROUND(I257*H257,2)</f>
        <v>0</v>
      </c>
      <c r="BL257" s="20" t="s">
        <v>140</v>
      </c>
      <c r="BM257" s="185" t="s">
        <v>385</v>
      </c>
    </row>
    <row r="258" s="2" customFormat="1">
      <c r="A258" s="39"/>
      <c r="B258" s="40"/>
      <c r="C258" s="39"/>
      <c r="D258" s="193" t="s">
        <v>257</v>
      </c>
      <c r="E258" s="39"/>
      <c r="F258" s="226" t="s">
        <v>386</v>
      </c>
      <c r="G258" s="39"/>
      <c r="H258" s="39"/>
      <c r="I258" s="189"/>
      <c r="J258" s="39"/>
      <c r="K258" s="39"/>
      <c r="L258" s="40"/>
      <c r="M258" s="190"/>
      <c r="N258" s="191"/>
      <c r="O258" s="73"/>
      <c r="P258" s="73"/>
      <c r="Q258" s="73"/>
      <c r="R258" s="73"/>
      <c r="S258" s="73"/>
      <c r="T258" s="7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20" t="s">
        <v>257</v>
      </c>
      <c r="AU258" s="20" t="s">
        <v>82</v>
      </c>
    </row>
    <row r="259" s="14" customFormat="1">
      <c r="A259" s="14"/>
      <c r="B259" s="200"/>
      <c r="C259" s="14"/>
      <c r="D259" s="193" t="s">
        <v>144</v>
      </c>
      <c r="E259" s="201" t="s">
        <v>3</v>
      </c>
      <c r="F259" s="202" t="s">
        <v>387</v>
      </c>
      <c r="G259" s="14"/>
      <c r="H259" s="203">
        <v>1.26</v>
      </c>
      <c r="I259" s="204"/>
      <c r="J259" s="14"/>
      <c r="K259" s="14"/>
      <c r="L259" s="200"/>
      <c r="M259" s="205"/>
      <c r="N259" s="206"/>
      <c r="O259" s="206"/>
      <c r="P259" s="206"/>
      <c r="Q259" s="206"/>
      <c r="R259" s="206"/>
      <c r="S259" s="206"/>
      <c r="T259" s="20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1" t="s">
        <v>144</v>
      </c>
      <c r="AU259" s="201" t="s">
        <v>82</v>
      </c>
      <c r="AV259" s="14" t="s">
        <v>82</v>
      </c>
      <c r="AW259" s="14" t="s">
        <v>33</v>
      </c>
      <c r="AX259" s="14" t="s">
        <v>72</v>
      </c>
      <c r="AY259" s="201" t="s">
        <v>133</v>
      </c>
    </row>
    <row r="260" s="14" customFormat="1">
      <c r="A260" s="14"/>
      <c r="B260" s="200"/>
      <c r="C260" s="14"/>
      <c r="D260" s="193" t="s">
        <v>144</v>
      </c>
      <c r="E260" s="201" t="s">
        <v>3</v>
      </c>
      <c r="F260" s="202" t="s">
        <v>388</v>
      </c>
      <c r="G260" s="14"/>
      <c r="H260" s="203">
        <v>1.3200000000000001</v>
      </c>
      <c r="I260" s="204"/>
      <c r="J260" s="14"/>
      <c r="K260" s="14"/>
      <c r="L260" s="200"/>
      <c r="M260" s="205"/>
      <c r="N260" s="206"/>
      <c r="O260" s="206"/>
      <c r="P260" s="206"/>
      <c r="Q260" s="206"/>
      <c r="R260" s="206"/>
      <c r="S260" s="206"/>
      <c r="T260" s="20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1" t="s">
        <v>144</v>
      </c>
      <c r="AU260" s="201" t="s">
        <v>82</v>
      </c>
      <c r="AV260" s="14" t="s">
        <v>82</v>
      </c>
      <c r="AW260" s="14" t="s">
        <v>33</v>
      </c>
      <c r="AX260" s="14" t="s">
        <v>72</v>
      </c>
      <c r="AY260" s="201" t="s">
        <v>133</v>
      </c>
    </row>
    <row r="261" s="15" customFormat="1">
      <c r="A261" s="15"/>
      <c r="B261" s="208"/>
      <c r="C261" s="15"/>
      <c r="D261" s="193" t="s">
        <v>144</v>
      </c>
      <c r="E261" s="209" t="s">
        <v>3</v>
      </c>
      <c r="F261" s="210" t="s">
        <v>161</v>
      </c>
      <c r="G261" s="15"/>
      <c r="H261" s="211">
        <v>2.5800000000000001</v>
      </c>
      <c r="I261" s="212"/>
      <c r="J261" s="15"/>
      <c r="K261" s="15"/>
      <c r="L261" s="208"/>
      <c r="M261" s="213"/>
      <c r="N261" s="214"/>
      <c r="O261" s="214"/>
      <c r="P261" s="214"/>
      <c r="Q261" s="214"/>
      <c r="R261" s="214"/>
      <c r="S261" s="214"/>
      <c r="T261" s="2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09" t="s">
        <v>144</v>
      </c>
      <c r="AU261" s="209" t="s">
        <v>82</v>
      </c>
      <c r="AV261" s="15" t="s">
        <v>140</v>
      </c>
      <c r="AW261" s="15" t="s">
        <v>33</v>
      </c>
      <c r="AX261" s="15" t="s">
        <v>80</v>
      </c>
      <c r="AY261" s="209" t="s">
        <v>133</v>
      </c>
    </row>
    <row r="262" s="2" customFormat="1" ht="24.15" customHeight="1">
      <c r="A262" s="39"/>
      <c r="B262" s="173"/>
      <c r="C262" s="216" t="s">
        <v>389</v>
      </c>
      <c r="D262" s="216" t="s">
        <v>218</v>
      </c>
      <c r="E262" s="217" t="s">
        <v>390</v>
      </c>
      <c r="F262" s="218" t="s">
        <v>391</v>
      </c>
      <c r="G262" s="219" t="s">
        <v>384</v>
      </c>
      <c r="H262" s="220">
        <v>1.29</v>
      </c>
      <c r="I262" s="221"/>
      <c r="J262" s="222">
        <f>ROUND(I262*H262,2)</f>
        <v>0</v>
      </c>
      <c r="K262" s="218" t="s">
        <v>139</v>
      </c>
      <c r="L262" s="223"/>
      <c r="M262" s="224" t="s">
        <v>3</v>
      </c>
      <c r="N262" s="225" t="s">
        <v>43</v>
      </c>
      <c r="O262" s="73"/>
      <c r="P262" s="183">
        <f>O262*H262</f>
        <v>0</v>
      </c>
      <c r="Q262" s="183">
        <v>0.0011299999999999999</v>
      </c>
      <c r="R262" s="183">
        <f>Q262*H262</f>
        <v>0.0014576999999999999</v>
      </c>
      <c r="S262" s="183">
        <v>0</v>
      </c>
      <c r="T262" s="18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185" t="s">
        <v>190</v>
      </c>
      <c r="AT262" s="185" t="s">
        <v>218</v>
      </c>
      <c r="AU262" s="185" t="s">
        <v>82</v>
      </c>
      <c r="AY262" s="20" t="s">
        <v>133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20" t="s">
        <v>80</v>
      </c>
      <c r="BK262" s="186">
        <f>ROUND(I262*H262,2)</f>
        <v>0</v>
      </c>
      <c r="BL262" s="20" t="s">
        <v>140</v>
      </c>
      <c r="BM262" s="185" t="s">
        <v>392</v>
      </c>
    </row>
    <row r="263" s="14" customFormat="1">
      <c r="A263" s="14"/>
      <c r="B263" s="200"/>
      <c r="C263" s="14"/>
      <c r="D263" s="193" t="s">
        <v>144</v>
      </c>
      <c r="E263" s="201" t="s">
        <v>3</v>
      </c>
      <c r="F263" s="202" t="s">
        <v>393</v>
      </c>
      <c r="G263" s="14"/>
      <c r="H263" s="203">
        <v>0.63</v>
      </c>
      <c r="I263" s="204"/>
      <c r="J263" s="14"/>
      <c r="K263" s="14"/>
      <c r="L263" s="200"/>
      <c r="M263" s="205"/>
      <c r="N263" s="206"/>
      <c r="O263" s="206"/>
      <c r="P263" s="206"/>
      <c r="Q263" s="206"/>
      <c r="R263" s="206"/>
      <c r="S263" s="206"/>
      <c r="T263" s="20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01" t="s">
        <v>144</v>
      </c>
      <c r="AU263" s="201" t="s">
        <v>82</v>
      </c>
      <c r="AV263" s="14" t="s">
        <v>82</v>
      </c>
      <c r="AW263" s="14" t="s">
        <v>33</v>
      </c>
      <c r="AX263" s="14" t="s">
        <v>72</v>
      </c>
      <c r="AY263" s="201" t="s">
        <v>133</v>
      </c>
    </row>
    <row r="264" s="14" customFormat="1">
      <c r="A264" s="14"/>
      <c r="B264" s="200"/>
      <c r="C264" s="14"/>
      <c r="D264" s="193" t="s">
        <v>144</v>
      </c>
      <c r="E264" s="201" t="s">
        <v>3</v>
      </c>
      <c r="F264" s="202" t="s">
        <v>394</v>
      </c>
      <c r="G264" s="14"/>
      <c r="H264" s="203">
        <v>0.66000000000000003</v>
      </c>
      <c r="I264" s="204"/>
      <c r="J264" s="14"/>
      <c r="K264" s="14"/>
      <c r="L264" s="200"/>
      <c r="M264" s="205"/>
      <c r="N264" s="206"/>
      <c r="O264" s="206"/>
      <c r="P264" s="206"/>
      <c r="Q264" s="206"/>
      <c r="R264" s="206"/>
      <c r="S264" s="206"/>
      <c r="T264" s="20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1" t="s">
        <v>144</v>
      </c>
      <c r="AU264" s="201" t="s">
        <v>82</v>
      </c>
      <c r="AV264" s="14" t="s">
        <v>82</v>
      </c>
      <c r="AW264" s="14" t="s">
        <v>33</v>
      </c>
      <c r="AX264" s="14" t="s">
        <v>72</v>
      </c>
      <c r="AY264" s="201" t="s">
        <v>133</v>
      </c>
    </row>
    <row r="265" s="15" customFormat="1">
      <c r="A265" s="15"/>
      <c r="B265" s="208"/>
      <c r="C265" s="15"/>
      <c r="D265" s="193" t="s">
        <v>144</v>
      </c>
      <c r="E265" s="209" t="s">
        <v>3</v>
      </c>
      <c r="F265" s="210" t="s">
        <v>161</v>
      </c>
      <c r="G265" s="15"/>
      <c r="H265" s="211">
        <v>1.29</v>
      </c>
      <c r="I265" s="212"/>
      <c r="J265" s="15"/>
      <c r="K265" s="15"/>
      <c r="L265" s="208"/>
      <c r="M265" s="213"/>
      <c r="N265" s="214"/>
      <c r="O265" s="214"/>
      <c r="P265" s="214"/>
      <c r="Q265" s="214"/>
      <c r="R265" s="214"/>
      <c r="S265" s="214"/>
      <c r="T265" s="2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09" t="s">
        <v>144</v>
      </c>
      <c r="AU265" s="209" t="s">
        <v>82</v>
      </c>
      <c r="AV265" s="15" t="s">
        <v>140</v>
      </c>
      <c r="AW265" s="15" t="s">
        <v>33</v>
      </c>
      <c r="AX265" s="15" t="s">
        <v>80</v>
      </c>
      <c r="AY265" s="209" t="s">
        <v>133</v>
      </c>
    </row>
    <row r="266" s="2" customFormat="1" ht="16.5" customHeight="1">
      <c r="A266" s="39"/>
      <c r="B266" s="173"/>
      <c r="C266" s="216" t="s">
        <v>395</v>
      </c>
      <c r="D266" s="216" t="s">
        <v>218</v>
      </c>
      <c r="E266" s="217" t="s">
        <v>396</v>
      </c>
      <c r="F266" s="218" t="s">
        <v>397</v>
      </c>
      <c r="G266" s="219" t="s">
        <v>240</v>
      </c>
      <c r="H266" s="220">
        <v>129</v>
      </c>
      <c r="I266" s="221"/>
      <c r="J266" s="222">
        <f>ROUND(I266*H266,2)</f>
        <v>0</v>
      </c>
      <c r="K266" s="218" t="s">
        <v>3</v>
      </c>
      <c r="L266" s="223"/>
      <c r="M266" s="224" t="s">
        <v>3</v>
      </c>
      <c r="N266" s="225" t="s">
        <v>43</v>
      </c>
      <c r="O266" s="73"/>
      <c r="P266" s="183">
        <f>O266*H266</f>
        <v>0</v>
      </c>
      <c r="Q266" s="183">
        <v>0.0011299999999999999</v>
      </c>
      <c r="R266" s="183">
        <f>Q266*H266</f>
        <v>0.14576999999999998</v>
      </c>
      <c r="S266" s="183">
        <v>0</v>
      </c>
      <c r="T266" s="18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185" t="s">
        <v>190</v>
      </c>
      <c r="AT266" s="185" t="s">
        <v>218</v>
      </c>
      <c r="AU266" s="185" t="s">
        <v>82</v>
      </c>
      <c r="AY266" s="20" t="s">
        <v>133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20" t="s">
        <v>80</v>
      </c>
      <c r="BK266" s="186">
        <f>ROUND(I266*H266,2)</f>
        <v>0</v>
      </c>
      <c r="BL266" s="20" t="s">
        <v>140</v>
      </c>
      <c r="BM266" s="185" t="s">
        <v>398</v>
      </c>
    </row>
    <row r="267" s="14" customFormat="1">
      <c r="A267" s="14"/>
      <c r="B267" s="200"/>
      <c r="C267" s="14"/>
      <c r="D267" s="193" t="s">
        <v>144</v>
      </c>
      <c r="E267" s="201" t="s">
        <v>3</v>
      </c>
      <c r="F267" s="202" t="s">
        <v>399</v>
      </c>
      <c r="G267" s="14"/>
      <c r="H267" s="203">
        <v>63</v>
      </c>
      <c r="I267" s="204"/>
      <c r="J267" s="14"/>
      <c r="K267" s="14"/>
      <c r="L267" s="200"/>
      <c r="M267" s="205"/>
      <c r="N267" s="206"/>
      <c r="O267" s="206"/>
      <c r="P267" s="206"/>
      <c r="Q267" s="206"/>
      <c r="R267" s="206"/>
      <c r="S267" s="206"/>
      <c r="T267" s="20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01" t="s">
        <v>144</v>
      </c>
      <c r="AU267" s="201" t="s">
        <v>82</v>
      </c>
      <c r="AV267" s="14" t="s">
        <v>82</v>
      </c>
      <c r="AW267" s="14" t="s">
        <v>33</v>
      </c>
      <c r="AX267" s="14" t="s">
        <v>72</v>
      </c>
      <c r="AY267" s="201" t="s">
        <v>133</v>
      </c>
    </row>
    <row r="268" s="14" customFormat="1">
      <c r="A268" s="14"/>
      <c r="B268" s="200"/>
      <c r="C268" s="14"/>
      <c r="D268" s="193" t="s">
        <v>144</v>
      </c>
      <c r="E268" s="201" t="s">
        <v>3</v>
      </c>
      <c r="F268" s="202" t="s">
        <v>400</v>
      </c>
      <c r="G268" s="14"/>
      <c r="H268" s="203">
        <v>66</v>
      </c>
      <c r="I268" s="204"/>
      <c r="J268" s="14"/>
      <c r="K268" s="14"/>
      <c r="L268" s="200"/>
      <c r="M268" s="205"/>
      <c r="N268" s="206"/>
      <c r="O268" s="206"/>
      <c r="P268" s="206"/>
      <c r="Q268" s="206"/>
      <c r="R268" s="206"/>
      <c r="S268" s="206"/>
      <c r="T268" s="20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1" t="s">
        <v>144</v>
      </c>
      <c r="AU268" s="201" t="s">
        <v>82</v>
      </c>
      <c r="AV268" s="14" t="s">
        <v>82</v>
      </c>
      <c r="AW268" s="14" t="s">
        <v>33</v>
      </c>
      <c r="AX268" s="14" t="s">
        <v>72</v>
      </c>
      <c r="AY268" s="201" t="s">
        <v>133</v>
      </c>
    </row>
    <row r="269" s="15" customFormat="1">
      <c r="A269" s="15"/>
      <c r="B269" s="208"/>
      <c r="C269" s="15"/>
      <c r="D269" s="193" t="s">
        <v>144</v>
      </c>
      <c r="E269" s="209" t="s">
        <v>3</v>
      </c>
      <c r="F269" s="210" t="s">
        <v>161</v>
      </c>
      <c r="G269" s="15"/>
      <c r="H269" s="211">
        <v>129</v>
      </c>
      <c r="I269" s="212"/>
      <c r="J269" s="15"/>
      <c r="K269" s="15"/>
      <c r="L269" s="208"/>
      <c r="M269" s="213"/>
      <c r="N269" s="214"/>
      <c r="O269" s="214"/>
      <c r="P269" s="214"/>
      <c r="Q269" s="214"/>
      <c r="R269" s="214"/>
      <c r="S269" s="214"/>
      <c r="T269" s="2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09" t="s">
        <v>144</v>
      </c>
      <c r="AU269" s="209" t="s">
        <v>82</v>
      </c>
      <c r="AV269" s="15" t="s">
        <v>140</v>
      </c>
      <c r="AW269" s="15" t="s">
        <v>33</v>
      </c>
      <c r="AX269" s="15" t="s">
        <v>80</v>
      </c>
      <c r="AY269" s="209" t="s">
        <v>133</v>
      </c>
    </row>
    <row r="270" s="2" customFormat="1" ht="24.15" customHeight="1">
      <c r="A270" s="39"/>
      <c r="B270" s="173"/>
      <c r="C270" s="174" t="s">
        <v>401</v>
      </c>
      <c r="D270" s="174" t="s">
        <v>135</v>
      </c>
      <c r="E270" s="175" t="s">
        <v>402</v>
      </c>
      <c r="F270" s="176" t="s">
        <v>403</v>
      </c>
      <c r="G270" s="177" t="s">
        <v>138</v>
      </c>
      <c r="H270" s="178">
        <v>478</v>
      </c>
      <c r="I270" s="179"/>
      <c r="J270" s="180">
        <f>ROUND(I270*H270,2)</f>
        <v>0</v>
      </c>
      <c r="K270" s="176" t="s">
        <v>139</v>
      </c>
      <c r="L270" s="40"/>
      <c r="M270" s="181" t="s">
        <v>3</v>
      </c>
      <c r="N270" s="182" t="s">
        <v>43</v>
      </c>
      <c r="O270" s="73"/>
      <c r="P270" s="183">
        <f>O270*H270</f>
        <v>0</v>
      </c>
      <c r="Q270" s="183">
        <v>0.0010200000000000001</v>
      </c>
      <c r="R270" s="183">
        <f>Q270*H270</f>
        <v>0.48756000000000005</v>
      </c>
      <c r="S270" s="183">
        <v>0</v>
      </c>
      <c r="T270" s="18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185" t="s">
        <v>140</v>
      </c>
      <c r="AT270" s="185" t="s">
        <v>135</v>
      </c>
      <c r="AU270" s="185" t="s">
        <v>82</v>
      </c>
      <c r="AY270" s="20" t="s">
        <v>133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20" t="s">
        <v>80</v>
      </c>
      <c r="BK270" s="186">
        <f>ROUND(I270*H270,2)</f>
        <v>0</v>
      </c>
      <c r="BL270" s="20" t="s">
        <v>140</v>
      </c>
      <c r="BM270" s="185" t="s">
        <v>404</v>
      </c>
    </row>
    <row r="271" s="2" customFormat="1">
      <c r="A271" s="39"/>
      <c r="B271" s="40"/>
      <c r="C271" s="39"/>
      <c r="D271" s="187" t="s">
        <v>142</v>
      </c>
      <c r="E271" s="39"/>
      <c r="F271" s="188" t="s">
        <v>405</v>
      </c>
      <c r="G271" s="39"/>
      <c r="H271" s="39"/>
      <c r="I271" s="189"/>
      <c r="J271" s="39"/>
      <c r="K271" s="39"/>
      <c r="L271" s="40"/>
      <c r="M271" s="190"/>
      <c r="N271" s="191"/>
      <c r="O271" s="73"/>
      <c r="P271" s="73"/>
      <c r="Q271" s="73"/>
      <c r="R271" s="73"/>
      <c r="S271" s="73"/>
      <c r="T271" s="74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20" t="s">
        <v>142</v>
      </c>
      <c r="AU271" s="20" t="s">
        <v>82</v>
      </c>
    </row>
    <row r="272" s="13" customFormat="1">
      <c r="A272" s="13"/>
      <c r="B272" s="192"/>
      <c r="C272" s="13"/>
      <c r="D272" s="193" t="s">
        <v>144</v>
      </c>
      <c r="E272" s="194" t="s">
        <v>3</v>
      </c>
      <c r="F272" s="195" t="s">
        <v>406</v>
      </c>
      <c r="G272" s="13"/>
      <c r="H272" s="194" t="s">
        <v>3</v>
      </c>
      <c r="I272" s="196"/>
      <c r="J272" s="13"/>
      <c r="K272" s="13"/>
      <c r="L272" s="192"/>
      <c r="M272" s="197"/>
      <c r="N272" s="198"/>
      <c r="O272" s="198"/>
      <c r="P272" s="198"/>
      <c r="Q272" s="198"/>
      <c r="R272" s="198"/>
      <c r="S272" s="198"/>
      <c r="T272" s="19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4" t="s">
        <v>144</v>
      </c>
      <c r="AU272" s="194" t="s">
        <v>82</v>
      </c>
      <c r="AV272" s="13" t="s">
        <v>80</v>
      </c>
      <c r="AW272" s="13" t="s">
        <v>33</v>
      </c>
      <c r="AX272" s="13" t="s">
        <v>72</v>
      </c>
      <c r="AY272" s="194" t="s">
        <v>133</v>
      </c>
    </row>
    <row r="273" s="14" customFormat="1">
      <c r="A273" s="14"/>
      <c r="B273" s="200"/>
      <c r="C273" s="14"/>
      <c r="D273" s="193" t="s">
        <v>144</v>
      </c>
      <c r="E273" s="201" t="s">
        <v>3</v>
      </c>
      <c r="F273" s="202" t="s">
        <v>407</v>
      </c>
      <c r="G273" s="14"/>
      <c r="H273" s="203">
        <v>228</v>
      </c>
      <c r="I273" s="204"/>
      <c r="J273" s="14"/>
      <c r="K273" s="14"/>
      <c r="L273" s="200"/>
      <c r="M273" s="205"/>
      <c r="N273" s="206"/>
      <c r="O273" s="206"/>
      <c r="P273" s="206"/>
      <c r="Q273" s="206"/>
      <c r="R273" s="206"/>
      <c r="S273" s="206"/>
      <c r="T273" s="20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1" t="s">
        <v>144</v>
      </c>
      <c r="AU273" s="201" t="s">
        <v>82</v>
      </c>
      <c r="AV273" s="14" t="s">
        <v>82</v>
      </c>
      <c r="AW273" s="14" t="s">
        <v>33</v>
      </c>
      <c r="AX273" s="14" t="s">
        <v>72</v>
      </c>
      <c r="AY273" s="201" t="s">
        <v>133</v>
      </c>
    </row>
    <row r="274" s="14" customFormat="1">
      <c r="A274" s="14"/>
      <c r="B274" s="200"/>
      <c r="C274" s="14"/>
      <c r="D274" s="193" t="s">
        <v>144</v>
      </c>
      <c r="E274" s="201" t="s">
        <v>3</v>
      </c>
      <c r="F274" s="202" t="s">
        <v>408</v>
      </c>
      <c r="G274" s="14"/>
      <c r="H274" s="203">
        <v>250</v>
      </c>
      <c r="I274" s="204"/>
      <c r="J274" s="14"/>
      <c r="K274" s="14"/>
      <c r="L274" s="200"/>
      <c r="M274" s="205"/>
      <c r="N274" s="206"/>
      <c r="O274" s="206"/>
      <c r="P274" s="206"/>
      <c r="Q274" s="206"/>
      <c r="R274" s="206"/>
      <c r="S274" s="206"/>
      <c r="T274" s="20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1" t="s">
        <v>144</v>
      </c>
      <c r="AU274" s="201" t="s">
        <v>82</v>
      </c>
      <c r="AV274" s="14" t="s">
        <v>82</v>
      </c>
      <c r="AW274" s="14" t="s">
        <v>33</v>
      </c>
      <c r="AX274" s="14" t="s">
        <v>72</v>
      </c>
      <c r="AY274" s="201" t="s">
        <v>133</v>
      </c>
    </row>
    <row r="275" s="15" customFormat="1">
      <c r="A275" s="15"/>
      <c r="B275" s="208"/>
      <c r="C275" s="15"/>
      <c r="D275" s="193" t="s">
        <v>144</v>
      </c>
      <c r="E275" s="209" t="s">
        <v>3</v>
      </c>
      <c r="F275" s="210" t="s">
        <v>161</v>
      </c>
      <c r="G275" s="15"/>
      <c r="H275" s="211">
        <v>478</v>
      </c>
      <c r="I275" s="212"/>
      <c r="J275" s="15"/>
      <c r="K275" s="15"/>
      <c r="L275" s="208"/>
      <c r="M275" s="213"/>
      <c r="N275" s="214"/>
      <c r="O275" s="214"/>
      <c r="P275" s="214"/>
      <c r="Q275" s="214"/>
      <c r="R275" s="214"/>
      <c r="S275" s="214"/>
      <c r="T275" s="2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09" t="s">
        <v>144</v>
      </c>
      <c r="AU275" s="209" t="s">
        <v>82</v>
      </c>
      <c r="AV275" s="15" t="s">
        <v>140</v>
      </c>
      <c r="AW275" s="15" t="s">
        <v>33</v>
      </c>
      <c r="AX275" s="15" t="s">
        <v>80</v>
      </c>
      <c r="AY275" s="209" t="s">
        <v>133</v>
      </c>
    </row>
    <row r="276" s="2" customFormat="1" ht="24.15" customHeight="1">
      <c r="A276" s="39"/>
      <c r="B276" s="173"/>
      <c r="C276" s="174" t="s">
        <v>409</v>
      </c>
      <c r="D276" s="174" t="s">
        <v>135</v>
      </c>
      <c r="E276" s="175" t="s">
        <v>410</v>
      </c>
      <c r="F276" s="176" t="s">
        <v>411</v>
      </c>
      <c r="G276" s="177" t="s">
        <v>138</v>
      </c>
      <c r="H276" s="178">
        <v>124.56399999999999</v>
      </c>
      <c r="I276" s="179"/>
      <c r="J276" s="180">
        <f>ROUND(I276*H276,2)</f>
        <v>0</v>
      </c>
      <c r="K276" s="176" t="s">
        <v>139</v>
      </c>
      <c r="L276" s="40"/>
      <c r="M276" s="181" t="s">
        <v>3</v>
      </c>
      <c r="N276" s="182" t="s">
        <v>43</v>
      </c>
      <c r="O276" s="73"/>
      <c r="P276" s="183">
        <f>O276*H276</f>
        <v>0</v>
      </c>
      <c r="Q276" s="183">
        <v>0.065000000000000002</v>
      </c>
      <c r="R276" s="183">
        <f>Q276*H276</f>
        <v>8.09666</v>
      </c>
      <c r="S276" s="183">
        <v>0.13</v>
      </c>
      <c r="T276" s="184">
        <f>S276*H276</f>
        <v>16.19332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85" t="s">
        <v>140</v>
      </c>
      <c r="AT276" s="185" t="s">
        <v>135</v>
      </c>
      <c r="AU276" s="185" t="s">
        <v>82</v>
      </c>
      <c r="AY276" s="20" t="s">
        <v>133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20" t="s">
        <v>80</v>
      </c>
      <c r="BK276" s="186">
        <f>ROUND(I276*H276,2)</f>
        <v>0</v>
      </c>
      <c r="BL276" s="20" t="s">
        <v>140</v>
      </c>
      <c r="BM276" s="185" t="s">
        <v>412</v>
      </c>
    </row>
    <row r="277" s="2" customFormat="1">
      <c r="A277" s="39"/>
      <c r="B277" s="40"/>
      <c r="C277" s="39"/>
      <c r="D277" s="187" t="s">
        <v>142</v>
      </c>
      <c r="E277" s="39"/>
      <c r="F277" s="188" t="s">
        <v>413</v>
      </c>
      <c r="G277" s="39"/>
      <c r="H277" s="39"/>
      <c r="I277" s="189"/>
      <c r="J277" s="39"/>
      <c r="K277" s="39"/>
      <c r="L277" s="40"/>
      <c r="M277" s="190"/>
      <c r="N277" s="191"/>
      <c r="O277" s="73"/>
      <c r="P277" s="73"/>
      <c r="Q277" s="73"/>
      <c r="R277" s="73"/>
      <c r="S277" s="73"/>
      <c r="T277" s="7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20" t="s">
        <v>142</v>
      </c>
      <c r="AU277" s="20" t="s">
        <v>82</v>
      </c>
    </row>
    <row r="278" s="2" customFormat="1">
      <c r="A278" s="39"/>
      <c r="B278" s="40"/>
      <c r="C278" s="39"/>
      <c r="D278" s="193" t="s">
        <v>257</v>
      </c>
      <c r="E278" s="39"/>
      <c r="F278" s="226" t="s">
        <v>414</v>
      </c>
      <c r="G278" s="39"/>
      <c r="H278" s="39"/>
      <c r="I278" s="189"/>
      <c r="J278" s="39"/>
      <c r="K278" s="39"/>
      <c r="L278" s="40"/>
      <c r="M278" s="190"/>
      <c r="N278" s="191"/>
      <c r="O278" s="73"/>
      <c r="P278" s="73"/>
      <c r="Q278" s="73"/>
      <c r="R278" s="73"/>
      <c r="S278" s="73"/>
      <c r="T278" s="74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20" t="s">
        <v>257</v>
      </c>
      <c r="AU278" s="20" t="s">
        <v>82</v>
      </c>
    </row>
    <row r="279" s="14" customFormat="1">
      <c r="A279" s="14"/>
      <c r="B279" s="200"/>
      <c r="C279" s="14"/>
      <c r="D279" s="193" t="s">
        <v>144</v>
      </c>
      <c r="E279" s="201" t="s">
        <v>3</v>
      </c>
      <c r="F279" s="202" t="s">
        <v>415</v>
      </c>
      <c r="G279" s="14"/>
      <c r="H279" s="203">
        <v>124.56399999999999</v>
      </c>
      <c r="I279" s="204"/>
      <c r="J279" s="14"/>
      <c r="K279" s="14"/>
      <c r="L279" s="200"/>
      <c r="M279" s="205"/>
      <c r="N279" s="206"/>
      <c r="O279" s="206"/>
      <c r="P279" s="206"/>
      <c r="Q279" s="206"/>
      <c r="R279" s="206"/>
      <c r="S279" s="206"/>
      <c r="T279" s="20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1" t="s">
        <v>144</v>
      </c>
      <c r="AU279" s="201" t="s">
        <v>82</v>
      </c>
      <c r="AV279" s="14" t="s">
        <v>82</v>
      </c>
      <c r="AW279" s="14" t="s">
        <v>33</v>
      </c>
      <c r="AX279" s="14" t="s">
        <v>80</v>
      </c>
      <c r="AY279" s="201" t="s">
        <v>133</v>
      </c>
    </row>
    <row r="280" s="2" customFormat="1" ht="24.15" customHeight="1">
      <c r="A280" s="39"/>
      <c r="B280" s="173"/>
      <c r="C280" s="174" t="s">
        <v>416</v>
      </c>
      <c r="D280" s="174" t="s">
        <v>135</v>
      </c>
      <c r="E280" s="175" t="s">
        <v>417</v>
      </c>
      <c r="F280" s="176" t="s">
        <v>418</v>
      </c>
      <c r="G280" s="177" t="s">
        <v>227</v>
      </c>
      <c r="H280" s="178">
        <v>12.15</v>
      </c>
      <c r="I280" s="179"/>
      <c r="J280" s="180">
        <f>ROUND(I280*H280,2)</f>
        <v>0</v>
      </c>
      <c r="K280" s="176" t="s">
        <v>255</v>
      </c>
      <c r="L280" s="40"/>
      <c r="M280" s="181" t="s">
        <v>3</v>
      </c>
      <c r="N280" s="182" t="s">
        <v>43</v>
      </c>
      <c r="O280" s="73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185" t="s">
        <v>140</v>
      </c>
      <c r="AT280" s="185" t="s">
        <v>135</v>
      </c>
      <c r="AU280" s="185" t="s">
        <v>82</v>
      </c>
      <c r="AY280" s="20" t="s">
        <v>133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20" t="s">
        <v>80</v>
      </c>
      <c r="BK280" s="186">
        <f>ROUND(I280*H280,2)</f>
        <v>0</v>
      </c>
      <c r="BL280" s="20" t="s">
        <v>140</v>
      </c>
      <c r="BM280" s="185" t="s">
        <v>419</v>
      </c>
    </row>
    <row r="281" s="2" customFormat="1">
      <c r="A281" s="39"/>
      <c r="B281" s="40"/>
      <c r="C281" s="39"/>
      <c r="D281" s="193" t="s">
        <v>257</v>
      </c>
      <c r="E281" s="39"/>
      <c r="F281" s="226" t="s">
        <v>420</v>
      </c>
      <c r="G281" s="39"/>
      <c r="H281" s="39"/>
      <c r="I281" s="189"/>
      <c r="J281" s="39"/>
      <c r="K281" s="39"/>
      <c r="L281" s="40"/>
      <c r="M281" s="190"/>
      <c r="N281" s="191"/>
      <c r="O281" s="73"/>
      <c r="P281" s="73"/>
      <c r="Q281" s="73"/>
      <c r="R281" s="73"/>
      <c r="S281" s="73"/>
      <c r="T281" s="74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20" t="s">
        <v>257</v>
      </c>
      <c r="AU281" s="20" t="s">
        <v>82</v>
      </c>
    </row>
    <row r="282" s="13" customFormat="1">
      <c r="A282" s="13"/>
      <c r="B282" s="192"/>
      <c r="C282" s="13"/>
      <c r="D282" s="193" t="s">
        <v>144</v>
      </c>
      <c r="E282" s="194" t="s">
        <v>3</v>
      </c>
      <c r="F282" s="195" t="s">
        <v>421</v>
      </c>
      <c r="G282" s="13"/>
      <c r="H282" s="194" t="s">
        <v>3</v>
      </c>
      <c r="I282" s="196"/>
      <c r="J282" s="13"/>
      <c r="K282" s="13"/>
      <c r="L282" s="192"/>
      <c r="M282" s="197"/>
      <c r="N282" s="198"/>
      <c r="O282" s="198"/>
      <c r="P282" s="198"/>
      <c r="Q282" s="198"/>
      <c r="R282" s="198"/>
      <c r="S282" s="198"/>
      <c r="T282" s="19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4" t="s">
        <v>144</v>
      </c>
      <c r="AU282" s="194" t="s">
        <v>82</v>
      </c>
      <c r="AV282" s="13" t="s">
        <v>80</v>
      </c>
      <c r="AW282" s="13" t="s">
        <v>33</v>
      </c>
      <c r="AX282" s="13" t="s">
        <v>72</v>
      </c>
      <c r="AY282" s="194" t="s">
        <v>133</v>
      </c>
    </row>
    <row r="283" s="13" customFormat="1">
      <c r="A283" s="13"/>
      <c r="B283" s="192"/>
      <c r="C283" s="13"/>
      <c r="D283" s="193" t="s">
        <v>144</v>
      </c>
      <c r="E283" s="194" t="s">
        <v>3</v>
      </c>
      <c r="F283" s="195" t="s">
        <v>422</v>
      </c>
      <c r="G283" s="13"/>
      <c r="H283" s="194" t="s">
        <v>3</v>
      </c>
      <c r="I283" s="196"/>
      <c r="J283" s="13"/>
      <c r="K283" s="13"/>
      <c r="L283" s="192"/>
      <c r="M283" s="197"/>
      <c r="N283" s="198"/>
      <c r="O283" s="198"/>
      <c r="P283" s="198"/>
      <c r="Q283" s="198"/>
      <c r="R283" s="198"/>
      <c r="S283" s="198"/>
      <c r="T283" s="19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4" t="s">
        <v>144</v>
      </c>
      <c r="AU283" s="194" t="s">
        <v>82</v>
      </c>
      <c r="AV283" s="13" t="s">
        <v>80</v>
      </c>
      <c r="AW283" s="13" t="s">
        <v>33</v>
      </c>
      <c r="AX283" s="13" t="s">
        <v>72</v>
      </c>
      <c r="AY283" s="194" t="s">
        <v>133</v>
      </c>
    </row>
    <row r="284" s="14" customFormat="1">
      <c r="A284" s="14"/>
      <c r="B284" s="200"/>
      <c r="C284" s="14"/>
      <c r="D284" s="193" t="s">
        <v>144</v>
      </c>
      <c r="E284" s="201" t="s">
        <v>3</v>
      </c>
      <c r="F284" s="202" t="s">
        <v>423</v>
      </c>
      <c r="G284" s="14"/>
      <c r="H284" s="203">
        <v>12.15</v>
      </c>
      <c r="I284" s="204"/>
      <c r="J284" s="14"/>
      <c r="K284" s="14"/>
      <c r="L284" s="200"/>
      <c r="M284" s="205"/>
      <c r="N284" s="206"/>
      <c r="O284" s="206"/>
      <c r="P284" s="206"/>
      <c r="Q284" s="206"/>
      <c r="R284" s="206"/>
      <c r="S284" s="206"/>
      <c r="T284" s="20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1" t="s">
        <v>144</v>
      </c>
      <c r="AU284" s="201" t="s">
        <v>82</v>
      </c>
      <c r="AV284" s="14" t="s">
        <v>82</v>
      </c>
      <c r="AW284" s="14" t="s">
        <v>33</v>
      </c>
      <c r="AX284" s="14" t="s">
        <v>72</v>
      </c>
      <c r="AY284" s="201" t="s">
        <v>133</v>
      </c>
    </row>
    <row r="285" s="15" customFormat="1">
      <c r="A285" s="15"/>
      <c r="B285" s="208"/>
      <c r="C285" s="15"/>
      <c r="D285" s="193" t="s">
        <v>144</v>
      </c>
      <c r="E285" s="209" t="s">
        <v>3</v>
      </c>
      <c r="F285" s="210" t="s">
        <v>161</v>
      </c>
      <c r="G285" s="15"/>
      <c r="H285" s="211">
        <v>12.15</v>
      </c>
      <c r="I285" s="212"/>
      <c r="J285" s="15"/>
      <c r="K285" s="15"/>
      <c r="L285" s="208"/>
      <c r="M285" s="213"/>
      <c r="N285" s="214"/>
      <c r="O285" s="214"/>
      <c r="P285" s="214"/>
      <c r="Q285" s="214"/>
      <c r="R285" s="214"/>
      <c r="S285" s="214"/>
      <c r="T285" s="2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09" t="s">
        <v>144</v>
      </c>
      <c r="AU285" s="209" t="s">
        <v>82</v>
      </c>
      <c r="AV285" s="15" t="s">
        <v>140</v>
      </c>
      <c r="AW285" s="15" t="s">
        <v>33</v>
      </c>
      <c r="AX285" s="15" t="s">
        <v>80</v>
      </c>
      <c r="AY285" s="209" t="s">
        <v>133</v>
      </c>
    </row>
    <row r="286" s="2" customFormat="1" ht="33" customHeight="1">
      <c r="A286" s="39"/>
      <c r="B286" s="173"/>
      <c r="C286" s="174" t="s">
        <v>424</v>
      </c>
      <c r="D286" s="174" t="s">
        <v>135</v>
      </c>
      <c r="E286" s="175" t="s">
        <v>425</v>
      </c>
      <c r="F286" s="176" t="s">
        <v>426</v>
      </c>
      <c r="G286" s="177" t="s">
        <v>227</v>
      </c>
      <c r="H286" s="178">
        <v>49.399999999999999</v>
      </c>
      <c r="I286" s="179"/>
      <c r="J286" s="180">
        <f>ROUND(I286*H286,2)</f>
        <v>0</v>
      </c>
      <c r="K286" s="176" t="s">
        <v>139</v>
      </c>
      <c r="L286" s="40"/>
      <c r="M286" s="181" t="s">
        <v>3</v>
      </c>
      <c r="N286" s="182" t="s">
        <v>43</v>
      </c>
      <c r="O286" s="73"/>
      <c r="P286" s="183">
        <f>O286*H286</f>
        <v>0</v>
      </c>
      <c r="Q286" s="183">
        <v>0.00018000000000000001</v>
      </c>
      <c r="R286" s="183">
        <f>Q286*H286</f>
        <v>0.0088920000000000006</v>
      </c>
      <c r="S286" s="183">
        <v>0</v>
      </c>
      <c r="T286" s="18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185" t="s">
        <v>140</v>
      </c>
      <c r="AT286" s="185" t="s">
        <v>135</v>
      </c>
      <c r="AU286" s="185" t="s">
        <v>82</v>
      </c>
      <c r="AY286" s="20" t="s">
        <v>133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20" t="s">
        <v>80</v>
      </c>
      <c r="BK286" s="186">
        <f>ROUND(I286*H286,2)</f>
        <v>0</v>
      </c>
      <c r="BL286" s="20" t="s">
        <v>140</v>
      </c>
      <c r="BM286" s="185" t="s">
        <v>427</v>
      </c>
    </row>
    <row r="287" s="2" customFormat="1">
      <c r="A287" s="39"/>
      <c r="B287" s="40"/>
      <c r="C287" s="39"/>
      <c r="D287" s="187" t="s">
        <v>142</v>
      </c>
      <c r="E287" s="39"/>
      <c r="F287" s="188" t="s">
        <v>428</v>
      </c>
      <c r="G287" s="39"/>
      <c r="H287" s="39"/>
      <c r="I287" s="189"/>
      <c r="J287" s="39"/>
      <c r="K287" s="39"/>
      <c r="L287" s="40"/>
      <c r="M287" s="190"/>
      <c r="N287" s="191"/>
      <c r="O287" s="73"/>
      <c r="P287" s="73"/>
      <c r="Q287" s="73"/>
      <c r="R287" s="73"/>
      <c r="S287" s="73"/>
      <c r="T287" s="74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20" t="s">
        <v>142</v>
      </c>
      <c r="AU287" s="20" t="s">
        <v>82</v>
      </c>
    </row>
    <row r="288" s="13" customFormat="1">
      <c r="A288" s="13"/>
      <c r="B288" s="192"/>
      <c r="C288" s="13"/>
      <c r="D288" s="193" t="s">
        <v>144</v>
      </c>
      <c r="E288" s="194" t="s">
        <v>3</v>
      </c>
      <c r="F288" s="195" t="s">
        <v>429</v>
      </c>
      <c r="G288" s="13"/>
      <c r="H288" s="194" t="s">
        <v>3</v>
      </c>
      <c r="I288" s="196"/>
      <c r="J288" s="13"/>
      <c r="K288" s="13"/>
      <c r="L288" s="192"/>
      <c r="M288" s="197"/>
      <c r="N288" s="198"/>
      <c r="O288" s="198"/>
      <c r="P288" s="198"/>
      <c r="Q288" s="198"/>
      <c r="R288" s="198"/>
      <c r="S288" s="198"/>
      <c r="T288" s="19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4" t="s">
        <v>144</v>
      </c>
      <c r="AU288" s="194" t="s">
        <v>82</v>
      </c>
      <c r="AV288" s="13" t="s">
        <v>80</v>
      </c>
      <c r="AW288" s="13" t="s">
        <v>33</v>
      </c>
      <c r="AX288" s="13" t="s">
        <v>72</v>
      </c>
      <c r="AY288" s="194" t="s">
        <v>133</v>
      </c>
    </row>
    <row r="289" s="14" customFormat="1">
      <c r="A289" s="14"/>
      <c r="B289" s="200"/>
      <c r="C289" s="14"/>
      <c r="D289" s="193" t="s">
        <v>144</v>
      </c>
      <c r="E289" s="201" t="s">
        <v>3</v>
      </c>
      <c r="F289" s="202" t="s">
        <v>430</v>
      </c>
      <c r="G289" s="14"/>
      <c r="H289" s="203">
        <v>49.399999999999999</v>
      </c>
      <c r="I289" s="204"/>
      <c r="J289" s="14"/>
      <c r="K289" s="14"/>
      <c r="L289" s="200"/>
      <c r="M289" s="205"/>
      <c r="N289" s="206"/>
      <c r="O289" s="206"/>
      <c r="P289" s="206"/>
      <c r="Q289" s="206"/>
      <c r="R289" s="206"/>
      <c r="S289" s="206"/>
      <c r="T289" s="20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1" t="s">
        <v>144</v>
      </c>
      <c r="AU289" s="201" t="s">
        <v>82</v>
      </c>
      <c r="AV289" s="14" t="s">
        <v>82</v>
      </c>
      <c r="AW289" s="14" t="s">
        <v>33</v>
      </c>
      <c r="AX289" s="14" t="s">
        <v>72</v>
      </c>
      <c r="AY289" s="201" t="s">
        <v>133</v>
      </c>
    </row>
    <row r="290" s="15" customFormat="1">
      <c r="A290" s="15"/>
      <c r="B290" s="208"/>
      <c r="C290" s="15"/>
      <c r="D290" s="193" t="s">
        <v>144</v>
      </c>
      <c r="E290" s="209" t="s">
        <v>3</v>
      </c>
      <c r="F290" s="210" t="s">
        <v>161</v>
      </c>
      <c r="G290" s="15"/>
      <c r="H290" s="211">
        <v>49.399999999999999</v>
      </c>
      <c r="I290" s="212"/>
      <c r="J290" s="15"/>
      <c r="K290" s="15"/>
      <c r="L290" s="208"/>
      <c r="M290" s="213"/>
      <c r="N290" s="214"/>
      <c r="O290" s="214"/>
      <c r="P290" s="214"/>
      <c r="Q290" s="214"/>
      <c r="R290" s="214"/>
      <c r="S290" s="214"/>
      <c r="T290" s="2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09" t="s">
        <v>144</v>
      </c>
      <c r="AU290" s="209" t="s">
        <v>82</v>
      </c>
      <c r="AV290" s="15" t="s">
        <v>140</v>
      </c>
      <c r="AW290" s="15" t="s">
        <v>33</v>
      </c>
      <c r="AX290" s="15" t="s">
        <v>80</v>
      </c>
      <c r="AY290" s="209" t="s">
        <v>133</v>
      </c>
    </row>
    <row r="291" s="2" customFormat="1" ht="55.5" customHeight="1">
      <c r="A291" s="39"/>
      <c r="B291" s="173"/>
      <c r="C291" s="174" t="s">
        <v>431</v>
      </c>
      <c r="D291" s="174" t="s">
        <v>135</v>
      </c>
      <c r="E291" s="175" t="s">
        <v>432</v>
      </c>
      <c r="F291" s="176" t="s">
        <v>433</v>
      </c>
      <c r="G291" s="177" t="s">
        <v>227</v>
      </c>
      <c r="H291" s="178">
        <v>3.6000000000000001</v>
      </c>
      <c r="I291" s="179"/>
      <c r="J291" s="180">
        <f>ROUND(I291*H291,2)</f>
        <v>0</v>
      </c>
      <c r="K291" s="176" t="s">
        <v>139</v>
      </c>
      <c r="L291" s="40"/>
      <c r="M291" s="181" t="s">
        <v>3</v>
      </c>
      <c r="N291" s="182" t="s">
        <v>43</v>
      </c>
      <c r="O291" s="73"/>
      <c r="P291" s="183">
        <f>O291*H291</f>
        <v>0</v>
      </c>
      <c r="Q291" s="183">
        <v>0.11808</v>
      </c>
      <c r="R291" s="183">
        <f>Q291*H291</f>
        <v>0.42508800000000002</v>
      </c>
      <c r="S291" s="183">
        <v>0</v>
      </c>
      <c r="T291" s="18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185" t="s">
        <v>140</v>
      </c>
      <c r="AT291" s="185" t="s">
        <v>135</v>
      </c>
      <c r="AU291" s="185" t="s">
        <v>82</v>
      </c>
      <c r="AY291" s="20" t="s">
        <v>133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20" t="s">
        <v>80</v>
      </c>
      <c r="BK291" s="186">
        <f>ROUND(I291*H291,2)</f>
        <v>0</v>
      </c>
      <c r="BL291" s="20" t="s">
        <v>140</v>
      </c>
      <c r="BM291" s="185" t="s">
        <v>434</v>
      </c>
    </row>
    <row r="292" s="2" customFormat="1">
      <c r="A292" s="39"/>
      <c r="B292" s="40"/>
      <c r="C292" s="39"/>
      <c r="D292" s="187" t="s">
        <v>142</v>
      </c>
      <c r="E292" s="39"/>
      <c r="F292" s="188" t="s">
        <v>435</v>
      </c>
      <c r="G292" s="39"/>
      <c r="H292" s="39"/>
      <c r="I292" s="189"/>
      <c r="J292" s="39"/>
      <c r="K292" s="39"/>
      <c r="L292" s="40"/>
      <c r="M292" s="190"/>
      <c r="N292" s="191"/>
      <c r="O292" s="73"/>
      <c r="P292" s="73"/>
      <c r="Q292" s="73"/>
      <c r="R292" s="73"/>
      <c r="S292" s="73"/>
      <c r="T292" s="74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20" t="s">
        <v>142</v>
      </c>
      <c r="AU292" s="20" t="s">
        <v>82</v>
      </c>
    </row>
    <row r="293" s="14" customFormat="1">
      <c r="A293" s="14"/>
      <c r="B293" s="200"/>
      <c r="C293" s="14"/>
      <c r="D293" s="193" t="s">
        <v>144</v>
      </c>
      <c r="E293" s="201" t="s">
        <v>3</v>
      </c>
      <c r="F293" s="202" t="s">
        <v>436</v>
      </c>
      <c r="G293" s="14"/>
      <c r="H293" s="203">
        <v>3.6000000000000001</v>
      </c>
      <c r="I293" s="204"/>
      <c r="J293" s="14"/>
      <c r="K293" s="14"/>
      <c r="L293" s="200"/>
      <c r="M293" s="205"/>
      <c r="N293" s="206"/>
      <c r="O293" s="206"/>
      <c r="P293" s="206"/>
      <c r="Q293" s="206"/>
      <c r="R293" s="206"/>
      <c r="S293" s="206"/>
      <c r="T293" s="20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1" t="s">
        <v>144</v>
      </c>
      <c r="AU293" s="201" t="s">
        <v>82</v>
      </c>
      <c r="AV293" s="14" t="s">
        <v>82</v>
      </c>
      <c r="AW293" s="14" t="s">
        <v>33</v>
      </c>
      <c r="AX293" s="14" t="s">
        <v>80</v>
      </c>
      <c r="AY293" s="201" t="s">
        <v>133</v>
      </c>
    </row>
    <row r="294" s="2" customFormat="1" ht="16.5" customHeight="1">
      <c r="A294" s="39"/>
      <c r="B294" s="173"/>
      <c r="C294" s="216" t="s">
        <v>437</v>
      </c>
      <c r="D294" s="216" t="s">
        <v>218</v>
      </c>
      <c r="E294" s="217" t="s">
        <v>438</v>
      </c>
      <c r="F294" s="218" t="s">
        <v>439</v>
      </c>
      <c r="G294" s="219" t="s">
        <v>227</v>
      </c>
      <c r="H294" s="220">
        <v>3.6000000000000001</v>
      </c>
      <c r="I294" s="221"/>
      <c r="J294" s="222">
        <f>ROUND(I294*H294,2)</f>
        <v>0</v>
      </c>
      <c r="K294" s="218" t="s">
        <v>139</v>
      </c>
      <c r="L294" s="223"/>
      <c r="M294" s="224" t="s">
        <v>3</v>
      </c>
      <c r="N294" s="225" t="s">
        <v>43</v>
      </c>
      <c r="O294" s="73"/>
      <c r="P294" s="183">
        <f>O294*H294</f>
        <v>0</v>
      </c>
      <c r="Q294" s="183">
        <v>0.13400000000000001</v>
      </c>
      <c r="R294" s="183">
        <f>Q294*H294</f>
        <v>0.48240000000000005</v>
      </c>
      <c r="S294" s="183">
        <v>0</v>
      </c>
      <c r="T294" s="18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185" t="s">
        <v>190</v>
      </c>
      <c r="AT294" s="185" t="s">
        <v>218</v>
      </c>
      <c r="AU294" s="185" t="s">
        <v>82</v>
      </c>
      <c r="AY294" s="20" t="s">
        <v>133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20" t="s">
        <v>80</v>
      </c>
      <c r="BK294" s="186">
        <f>ROUND(I294*H294,2)</f>
        <v>0</v>
      </c>
      <c r="BL294" s="20" t="s">
        <v>140</v>
      </c>
      <c r="BM294" s="185" t="s">
        <v>440</v>
      </c>
    </row>
    <row r="295" s="2" customFormat="1" ht="16.5" customHeight="1">
      <c r="A295" s="39"/>
      <c r="B295" s="173"/>
      <c r="C295" s="174" t="s">
        <v>441</v>
      </c>
      <c r="D295" s="174" t="s">
        <v>135</v>
      </c>
      <c r="E295" s="175" t="s">
        <v>442</v>
      </c>
      <c r="F295" s="176" t="s">
        <v>443</v>
      </c>
      <c r="G295" s="177" t="s">
        <v>270</v>
      </c>
      <c r="H295" s="178">
        <v>2320.3800000000001</v>
      </c>
      <c r="I295" s="179"/>
      <c r="J295" s="180">
        <f>ROUND(I295*H295,2)</f>
        <v>0</v>
      </c>
      <c r="K295" s="176" t="s">
        <v>255</v>
      </c>
      <c r="L295" s="40"/>
      <c r="M295" s="181" t="s">
        <v>3</v>
      </c>
      <c r="N295" s="182" t="s">
        <v>43</v>
      </c>
      <c r="O295" s="73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185" t="s">
        <v>140</v>
      </c>
      <c r="AT295" s="185" t="s">
        <v>135</v>
      </c>
      <c r="AU295" s="185" t="s">
        <v>82</v>
      </c>
      <c r="AY295" s="20" t="s">
        <v>133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20" t="s">
        <v>80</v>
      </c>
      <c r="BK295" s="186">
        <f>ROUND(I295*H295,2)</f>
        <v>0</v>
      </c>
      <c r="BL295" s="20" t="s">
        <v>140</v>
      </c>
      <c r="BM295" s="185" t="s">
        <v>444</v>
      </c>
    </row>
    <row r="296" s="2" customFormat="1">
      <c r="A296" s="39"/>
      <c r="B296" s="40"/>
      <c r="C296" s="39"/>
      <c r="D296" s="193" t="s">
        <v>257</v>
      </c>
      <c r="E296" s="39"/>
      <c r="F296" s="226" t="s">
        <v>445</v>
      </c>
      <c r="G296" s="39"/>
      <c r="H296" s="39"/>
      <c r="I296" s="189"/>
      <c r="J296" s="39"/>
      <c r="K296" s="39"/>
      <c r="L296" s="40"/>
      <c r="M296" s="190"/>
      <c r="N296" s="191"/>
      <c r="O296" s="73"/>
      <c r="P296" s="73"/>
      <c r="Q296" s="73"/>
      <c r="R296" s="73"/>
      <c r="S296" s="73"/>
      <c r="T296" s="74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20" t="s">
        <v>257</v>
      </c>
      <c r="AU296" s="20" t="s">
        <v>82</v>
      </c>
    </row>
    <row r="297" s="13" customFormat="1">
      <c r="A297" s="13"/>
      <c r="B297" s="192"/>
      <c r="C297" s="13"/>
      <c r="D297" s="193" t="s">
        <v>144</v>
      </c>
      <c r="E297" s="194" t="s">
        <v>3</v>
      </c>
      <c r="F297" s="195" t="s">
        <v>446</v>
      </c>
      <c r="G297" s="13"/>
      <c r="H297" s="194" t="s">
        <v>3</v>
      </c>
      <c r="I297" s="196"/>
      <c r="J297" s="13"/>
      <c r="K297" s="13"/>
      <c r="L297" s="192"/>
      <c r="M297" s="197"/>
      <c r="N297" s="198"/>
      <c r="O297" s="198"/>
      <c r="P297" s="198"/>
      <c r="Q297" s="198"/>
      <c r="R297" s="198"/>
      <c r="S297" s="198"/>
      <c r="T297" s="19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4" t="s">
        <v>144</v>
      </c>
      <c r="AU297" s="194" t="s">
        <v>82</v>
      </c>
      <c r="AV297" s="13" t="s">
        <v>80</v>
      </c>
      <c r="AW297" s="13" t="s">
        <v>33</v>
      </c>
      <c r="AX297" s="13" t="s">
        <v>72</v>
      </c>
      <c r="AY297" s="194" t="s">
        <v>133</v>
      </c>
    </row>
    <row r="298" s="14" customFormat="1">
      <c r="A298" s="14"/>
      <c r="B298" s="200"/>
      <c r="C298" s="14"/>
      <c r="D298" s="193" t="s">
        <v>144</v>
      </c>
      <c r="E298" s="201" t="s">
        <v>3</v>
      </c>
      <c r="F298" s="202" t="s">
        <v>447</v>
      </c>
      <c r="G298" s="14"/>
      <c r="H298" s="203">
        <v>2290.3800000000001</v>
      </c>
      <c r="I298" s="204"/>
      <c r="J298" s="14"/>
      <c r="K298" s="14"/>
      <c r="L298" s="200"/>
      <c r="M298" s="205"/>
      <c r="N298" s="206"/>
      <c r="O298" s="206"/>
      <c r="P298" s="206"/>
      <c r="Q298" s="206"/>
      <c r="R298" s="206"/>
      <c r="S298" s="206"/>
      <c r="T298" s="20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01" t="s">
        <v>144</v>
      </c>
      <c r="AU298" s="201" t="s">
        <v>82</v>
      </c>
      <c r="AV298" s="14" t="s">
        <v>82</v>
      </c>
      <c r="AW298" s="14" t="s">
        <v>33</v>
      </c>
      <c r="AX298" s="14" t="s">
        <v>72</v>
      </c>
      <c r="AY298" s="201" t="s">
        <v>133</v>
      </c>
    </row>
    <row r="299" s="14" customFormat="1">
      <c r="A299" s="14"/>
      <c r="B299" s="200"/>
      <c r="C299" s="14"/>
      <c r="D299" s="193" t="s">
        <v>144</v>
      </c>
      <c r="E299" s="201" t="s">
        <v>3</v>
      </c>
      <c r="F299" s="202" t="s">
        <v>448</v>
      </c>
      <c r="G299" s="14"/>
      <c r="H299" s="203">
        <v>30</v>
      </c>
      <c r="I299" s="204"/>
      <c r="J299" s="14"/>
      <c r="K299" s="14"/>
      <c r="L299" s="200"/>
      <c r="M299" s="205"/>
      <c r="N299" s="206"/>
      <c r="O299" s="206"/>
      <c r="P299" s="206"/>
      <c r="Q299" s="206"/>
      <c r="R299" s="206"/>
      <c r="S299" s="206"/>
      <c r="T299" s="20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1" t="s">
        <v>144</v>
      </c>
      <c r="AU299" s="201" t="s">
        <v>82</v>
      </c>
      <c r="AV299" s="14" t="s">
        <v>82</v>
      </c>
      <c r="AW299" s="14" t="s">
        <v>33</v>
      </c>
      <c r="AX299" s="14" t="s">
        <v>72</v>
      </c>
      <c r="AY299" s="201" t="s">
        <v>133</v>
      </c>
    </row>
    <row r="300" s="15" customFormat="1">
      <c r="A300" s="15"/>
      <c r="B300" s="208"/>
      <c r="C300" s="15"/>
      <c r="D300" s="193" t="s">
        <v>144</v>
      </c>
      <c r="E300" s="209" t="s">
        <v>3</v>
      </c>
      <c r="F300" s="210" t="s">
        <v>161</v>
      </c>
      <c r="G300" s="15"/>
      <c r="H300" s="211">
        <v>2320.3800000000001</v>
      </c>
      <c r="I300" s="212"/>
      <c r="J300" s="15"/>
      <c r="K300" s="15"/>
      <c r="L300" s="208"/>
      <c r="M300" s="213"/>
      <c r="N300" s="214"/>
      <c r="O300" s="214"/>
      <c r="P300" s="214"/>
      <c r="Q300" s="214"/>
      <c r="R300" s="214"/>
      <c r="S300" s="214"/>
      <c r="T300" s="2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09" t="s">
        <v>144</v>
      </c>
      <c r="AU300" s="209" t="s">
        <v>82</v>
      </c>
      <c r="AV300" s="15" t="s">
        <v>140</v>
      </c>
      <c r="AW300" s="15" t="s">
        <v>33</v>
      </c>
      <c r="AX300" s="15" t="s">
        <v>80</v>
      </c>
      <c r="AY300" s="209" t="s">
        <v>133</v>
      </c>
    </row>
    <row r="301" s="2" customFormat="1" ht="44.25" customHeight="1">
      <c r="A301" s="39"/>
      <c r="B301" s="173"/>
      <c r="C301" s="174" t="s">
        <v>449</v>
      </c>
      <c r="D301" s="174" t="s">
        <v>135</v>
      </c>
      <c r="E301" s="175" t="s">
        <v>450</v>
      </c>
      <c r="F301" s="176" t="s">
        <v>451</v>
      </c>
      <c r="G301" s="177" t="s">
        <v>138</v>
      </c>
      <c r="H301" s="178">
        <v>190</v>
      </c>
      <c r="I301" s="179"/>
      <c r="J301" s="180">
        <f>ROUND(I301*H301,2)</f>
        <v>0</v>
      </c>
      <c r="K301" s="176" t="s">
        <v>139</v>
      </c>
      <c r="L301" s="40"/>
      <c r="M301" s="181" t="s">
        <v>3</v>
      </c>
      <c r="N301" s="182" t="s">
        <v>43</v>
      </c>
      <c r="O301" s="73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185" t="s">
        <v>140</v>
      </c>
      <c r="AT301" s="185" t="s">
        <v>135</v>
      </c>
      <c r="AU301" s="185" t="s">
        <v>82</v>
      </c>
      <c r="AY301" s="20" t="s">
        <v>133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20" t="s">
        <v>80</v>
      </c>
      <c r="BK301" s="186">
        <f>ROUND(I301*H301,2)</f>
        <v>0</v>
      </c>
      <c r="BL301" s="20" t="s">
        <v>140</v>
      </c>
      <c r="BM301" s="185" t="s">
        <v>452</v>
      </c>
    </row>
    <row r="302" s="2" customFormat="1">
      <c r="A302" s="39"/>
      <c r="B302" s="40"/>
      <c r="C302" s="39"/>
      <c r="D302" s="187" t="s">
        <v>142</v>
      </c>
      <c r="E302" s="39"/>
      <c r="F302" s="188" t="s">
        <v>453</v>
      </c>
      <c r="G302" s="39"/>
      <c r="H302" s="39"/>
      <c r="I302" s="189"/>
      <c r="J302" s="39"/>
      <c r="K302" s="39"/>
      <c r="L302" s="40"/>
      <c r="M302" s="190"/>
      <c r="N302" s="191"/>
      <c r="O302" s="73"/>
      <c r="P302" s="73"/>
      <c r="Q302" s="73"/>
      <c r="R302" s="73"/>
      <c r="S302" s="73"/>
      <c r="T302" s="74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20" t="s">
        <v>142</v>
      </c>
      <c r="AU302" s="20" t="s">
        <v>82</v>
      </c>
    </row>
    <row r="303" s="13" customFormat="1">
      <c r="A303" s="13"/>
      <c r="B303" s="192"/>
      <c r="C303" s="13"/>
      <c r="D303" s="193" t="s">
        <v>144</v>
      </c>
      <c r="E303" s="194" t="s">
        <v>3</v>
      </c>
      <c r="F303" s="195" t="s">
        <v>151</v>
      </c>
      <c r="G303" s="13"/>
      <c r="H303" s="194" t="s">
        <v>3</v>
      </c>
      <c r="I303" s="196"/>
      <c r="J303" s="13"/>
      <c r="K303" s="13"/>
      <c r="L303" s="192"/>
      <c r="M303" s="197"/>
      <c r="N303" s="198"/>
      <c r="O303" s="198"/>
      <c r="P303" s="198"/>
      <c r="Q303" s="198"/>
      <c r="R303" s="198"/>
      <c r="S303" s="198"/>
      <c r="T303" s="19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4" t="s">
        <v>144</v>
      </c>
      <c r="AU303" s="194" t="s">
        <v>82</v>
      </c>
      <c r="AV303" s="13" t="s">
        <v>80</v>
      </c>
      <c r="AW303" s="13" t="s">
        <v>33</v>
      </c>
      <c r="AX303" s="13" t="s">
        <v>72</v>
      </c>
      <c r="AY303" s="194" t="s">
        <v>133</v>
      </c>
    </row>
    <row r="304" s="14" customFormat="1">
      <c r="A304" s="14"/>
      <c r="B304" s="200"/>
      <c r="C304" s="14"/>
      <c r="D304" s="193" t="s">
        <v>144</v>
      </c>
      <c r="E304" s="201" t="s">
        <v>3</v>
      </c>
      <c r="F304" s="202" t="s">
        <v>454</v>
      </c>
      <c r="G304" s="14"/>
      <c r="H304" s="203">
        <v>190</v>
      </c>
      <c r="I304" s="204"/>
      <c r="J304" s="14"/>
      <c r="K304" s="14"/>
      <c r="L304" s="200"/>
      <c r="M304" s="205"/>
      <c r="N304" s="206"/>
      <c r="O304" s="206"/>
      <c r="P304" s="206"/>
      <c r="Q304" s="206"/>
      <c r="R304" s="206"/>
      <c r="S304" s="206"/>
      <c r="T304" s="20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1" t="s">
        <v>144</v>
      </c>
      <c r="AU304" s="201" t="s">
        <v>82</v>
      </c>
      <c r="AV304" s="14" t="s">
        <v>82</v>
      </c>
      <c r="AW304" s="14" t="s">
        <v>33</v>
      </c>
      <c r="AX304" s="14" t="s">
        <v>80</v>
      </c>
      <c r="AY304" s="201" t="s">
        <v>133</v>
      </c>
    </row>
    <row r="305" s="2" customFormat="1" ht="55.5" customHeight="1">
      <c r="A305" s="39"/>
      <c r="B305" s="173"/>
      <c r="C305" s="174" t="s">
        <v>455</v>
      </c>
      <c r="D305" s="174" t="s">
        <v>135</v>
      </c>
      <c r="E305" s="175" t="s">
        <v>456</v>
      </c>
      <c r="F305" s="176" t="s">
        <v>457</v>
      </c>
      <c r="G305" s="177" t="s">
        <v>138</v>
      </c>
      <c r="H305" s="178">
        <v>5700</v>
      </c>
      <c r="I305" s="179"/>
      <c r="J305" s="180">
        <f>ROUND(I305*H305,2)</f>
        <v>0</v>
      </c>
      <c r="K305" s="176" t="s">
        <v>139</v>
      </c>
      <c r="L305" s="40"/>
      <c r="M305" s="181" t="s">
        <v>3</v>
      </c>
      <c r="N305" s="182" t="s">
        <v>43</v>
      </c>
      <c r="O305" s="73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185" t="s">
        <v>140</v>
      </c>
      <c r="AT305" s="185" t="s">
        <v>135</v>
      </c>
      <c r="AU305" s="185" t="s">
        <v>82</v>
      </c>
      <c r="AY305" s="20" t="s">
        <v>133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20" t="s">
        <v>80</v>
      </c>
      <c r="BK305" s="186">
        <f>ROUND(I305*H305,2)</f>
        <v>0</v>
      </c>
      <c r="BL305" s="20" t="s">
        <v>140</v>
      </c>
      <c r="BM305" s="185" t="s">
        <v>458</v>
      </c>
    </row>
    <row r="306" s="2" customFormat="1">
      <c r="A306" s="39"/>
      <c r="B306" s="40"/>
      <c r="C306" s="39"/>
      <c r="D306" s="187" t="s">
        <v>142</v>
      </c>
      <c r="E306" s="39"/>
      <c r="F306" s="188" t="s">
        <v>459</v>
      </c>
      <c r="G306" s="39"/>
      <c r="H306" s="39"/>
      <c r="I306" s="189"/>
      <c r="J306" s="39"/>
      <c r="K306" s="39"/>
      <c r="L306" s="40"/>
      <c r="M306" s="190"/>
      <c r="N306" s="191"/>
      <c r="O306" s="73"/>
      <c r="P306" s="73"/>
      <c r="Q306" s="73"/>
      <c r="R306" s="73"/>
      <c r="S306" s="73"/>
      <c r="T306" s="74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20" t="s">
        <v>142</v>
      </c>
      <c r="AU306" s="20" t="s">
        <v>82</v>
      </c>
    </row>
    <row r="307" s="14" customFormat="1">
      <c r="A307" s="14"/>
      <c r="B307" s="200"/>
      <c r="C307" s="14"/>
      <c r="D307" s="193" t="s">
        <v>144</v>
      </c>
      <c r="E307" s="201" t="s">
        <v>3</v>
      </c>
      <c r="F307" s="202" t="s">
        <v>460</v>
      </c>
      <c r="G307" s="14"/>
      <c r="H307" s="203">
        <v>5700</v>
      </c>
      <c r="I307" s="204"/>
      <c r="J307" s="14"/>
      <c r="K307" s="14"/>
      <c r="L307" s="200"/>
      <c r="M307" s="205"/>
      <c r="N307" s="206"/>
      <c r="O307" s="206"/>
      <c r="P307" s="206"/>
      <c r="Q307" s="206"/>
      <c r="R307" s="206"/>
      <c r="S307" s="206"/>
      <c r="T307" s="20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01" t="s">
        <v>144</v>
      </c>
      <c r="AU307" s="201" t="s">
        <v>82</v>
      </c>
      <c r="AV307" s="14" t="s">
        <v>82</v>
      </c>
      <c r="AW307" s="14" t="s">
        <v>33</v>
      </c>
      <c r="AX307" s="14" t="s">
        <v>80</v>
      </c>
      <c r="AY307" s="201" t="s">
        <v>133</v>
      </c>
    </row>
    <row r="308" s="2" customFormat="1" ht="44.25" customHeight="1">
      <c r="A308" s="39"/>
      <c r="B308" s="173"/>
      <c r="C308" s="174" t="s">
        <v>461</v>
      </c>
      <c r="D308" s="174" t="s">
        <v>135</v>
      </c>
      <c r="E308" s="175" t="s">
        <v>462</v>
      </c>
      <c r="F308" s="176" t="s">
        <v>463</v>
      </c>
      <c r="G308" s="177" t="s">
        <v>138</v>
      </c>
      <c r="H308" s="178">
        <v>190</v>
      </c>
      <c r="I308" s="179"/>
      <c r="J308" s="180">
        <f>ROUND(I308*H308,2)</f>
        <v>0</v>
      </c>
      <c r="K308" s="176" t="s">
        <v>139</v>
      </c>
      <c r="L308" s="40"/>
      <c r="M308" s="181" t="s">
        <v>3</v>
      </c>
      <c r="N308" s="182" t="s">
        <v>43</v>
      </c>
      <c r="O308" s="73"/>
      <c r="P308" s="183">
        <f>O308*H308</f>
        <v>0</v>
      </c>
      <c r="Q308" s="183">
        <v>0</v>
      </c>
      <c r="R308" s="183">
        <f>Q308*H308</f>
        <v>0</v>
      </c>
      <c r="S308" s="183">
        <v>0</v>
      </c>
      <c r="T308" s="18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185" t="s">
        <v>140</v>
      </c>
      <c r="AT308" s="185" t="s">
        <v>135</v>
      </c>
      <c r="AU308" s="185" t="s">
        <v>82</v>
      </c>
      <c r="AY308" s="20" t="s">
        <v>133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20" t="s">
        <v>80</v>
      </c>
      <c r="BK308" s="186">
        <f>ROUND(I308*H308,2)</f>
        <v>0</v>
      </c>
      <c r="BL308" s="20" t="s">
        <v>140</v>
      </c>
      <c r="BM308" s="185" t="s">
        <v>464</v>
      </c>
    </row>
    <row r="309" s="2" customFormat="1">
      <c r="A309" s="39"/>
      <c r="B309" s="40"/>
      <c r="C309" s="39"/>
      <c r="D309" s="187" t="s">
        <v>142</v>
      </c>
      <c r="E309" s="39"/>
      <c r="F309" s="188" t="s">
        <v>465</v>
      </c>
      <c r="G309" s="39"/>
      <c r="H309" s="39"/>
      <c r="I309" s="189"/>
      <c r="J309" s="39"/>
      <c r="K309" s="39"/>
      <c r="L309" s="40"/>
      <c r="M309" s="190"/>
      <c r="N309" s="191"/>
      <c r="O309" s="73"/>
      <c r="P309" s="73"/>
      <c r="Q309" s="73"/>
      <c r="R309" s="73"/>
      <c r="S309" s="73"/>
      <c r="T309" s="74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20" t="s">
        <v>142</v>
      </c>
      <c r="AU309" s="20" t="s">
        <v>82</v>
      </c>
    </row>
    <row r="310" s="14" customFormat="1">
      <c r="A310" s="14"/>
      <c r="B310" s="200"/>
      <c r="C310" s="14"/>
      <c r="D310" s="193" t="s">
        <v>144</v>
      </c>
      <c r="E310" s="201" t="s">
        <v>3</v>
      </c>
      <c r="F310" s="202" t="s">
        <v>466</v>
      </c>
      <c r="G310" s="14"/>
      <c r="H310" s="203">
        <v>190</v>
      </c>
      <c r="I310" s="204"/>
      <c r="J310" s="14"/>
      <c r="K310" s="14"/>
      <c r="L310" s="200"/>
      <c r="M310" s="205"/>
      <c r="N310" s="206"/>
      <c r="O310" s="206"/>
      <c r="P310" s="206"/>
      <c r="Q310" s="206"/>
      <c r="R310" s="206"/>
      <c r="S310" s="206"/>
      <c r="T310" s="20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1" t="s">
        <v>144</v>
      </c>
      <c r="AU310" s="201" t="s">
        <v>82</v>
      </c>
      <c r="AV310" s="14" t="s">
        <v>82</v>
      </c>
      <c r="AW310" s="14" t="s">
        <v>33</v>
      </c>
      <c r="AX310" s="14" t="s">
        <v>80</v>
      </c>
      <c r="AY310" s="201" t="s">
        <v>133</v>
      </c>
    </row>
    <row r="311" s="2" customFormat="1" ht="24.15" customHeight="1">
      <c r="A311" s="39"/>
      <c r="B311" s="173"/>
      <c r="C311" s="174" t="s">
        <v>467</v>
      </c>
      <c r="D311" s="174" t="s">
        <v>135</v>
      </c>
      <c r="E311" s="175" t="s">
        <v>468</v>
      </c>
      <c r="F311" s="176" t="s">
        <v>469</v>
      </c>
      <c r="G311" s="177" t="s">
        <v>138</v>
      </c>
      <c r="H311" s="178">
        <v>190</v>
      </c>
      <c r="I311" s="179"/>
      <c r="J311" s="180">
        <f>ROUND(I311*H311,2)</f>
        <v>0</v>
      </c>
      <c r="K311" s="176" t="s">
        <v>139</v>
      </c>
      <c r="L311" s="40"/>
      <c r="M311" s="181" t="s">
        <v>3</v>
      </c>
      <c r="N311" s="182" t="s">
        <v>43</v>
      </c>
      <c r="O311" s="73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185" t="s">
        <v>140</v>
      </c>
      <c r="AT311" s="185" t="s">
        <v>135</v>
      </c>
      <c r="AU311" s="185" t="s">
        <v>82</v>
      </c>
      <c r="AY311" s="20" t="s">
        <v>133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20" t="s">
        <v>80</v>
      </c>
      <c r="BK311" s="186">
        <f>ROUND(I311*H311,2)</f>
        <v>0</v>
      </c>
      <c r="BL311" s="20" t="s">
        <v>140</v>
      </c>
      <c r="BM311" s="185" t="s">
        <v>470</v>
      </c>
    </row>
    <row r="312" s="2" customFormat="1">
      <c r="A312" s="39"/>
      <c r="B312" s="40"/>
      <c r="C312" s="39"/>
      <c r="D312" s="187" t="s">
        <v>142</v>
      </c>
      <c r="E312" s="39"/>
      <c r="F312" s="188" t="s">
        <v>471</v>
      </c>
      <c r="G312" s="39"/>
      <c r="H312" s="39"/>
      <c r="I312" s="189"/>
      <c r="J312" s="39"/>
      <c r="K312" s="39"/>
      <c r="L312" s="40"/>
      <c r="M312" s="190"/>
      <c r="N312" s="191"/>
      <c r="O312" s="73"/>
      <c r="P312" s="73"/>
      <c r="Q312" s="73"/>
      <c r="R312" s="73"/>
      <c r="S312" s="73"/>
      <c r="T312" s="74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20" t="s">
        <v>142</v>
      </c>
      <c r="AU312" s="20" t="s">
        <v>82</v>
      </c>
    </row>
    <row r="313" s="14" customFormat="1">
      <c r="A313" s="14"/>
      <c r="B313" s="200"/>
      <c r="C313" s="14"/>
      <c r="D313" s="193" t="s">
        <v>144</v>
      </c>
      <c r="E313" s="201" t="s">
        <v>3</v>
      </c>
      <c r="F313" s="202" t="s">
        <v>472</v>
      </c>
      <c r="G313" s="14"/>
      <c r="H313" s="203">
        <v>190</v>
      </c>
      <c r="I313" s="204"/>
      <c r="J313" s="14"/>
      <c r="K313" s="14"/>
      <c r="L313" s="200"/>
      <c r="M313" s="205"/>
      <c r="N313" s="206"/>
      <c r="O313" s="206"/>
      <c r="P313" s="206"/>
      <c r="Q313" s="206"/>
      <c r="R313" s="206"/>
      <c r="S313" s="206"/>
      <c r="T313" s="20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01" t="s">
        <v>144</v>
      </c>
      <c r="AU313" s="201" t="s">
        <v>82</v>
      </c>
      <c r="AV313" s="14" t="s">
        <v>82</v>
      </c>
      <c r="AW313" s="14" t="s">
        <v>33</v>
      </c>
      <c r="AX313" s="14" t="s">
        <v>80</v>
      </c>
      <c r="AY313" s="201" t="s">
        <v>133</v>
      </c>
    </row>
    <row r="314" s="2" customFormat="1" ht="37.8" customHeight="1">
      <c r="A314" s="39"/>
      <c r="B314" s="173"/>
      <c r="C314" s="174" t="s">
        <v>473</v>
      </c>
      <c r="D314" s="174" t="s">
        <v>135</v>
      </c>
      <c r="E314" s="175" t="s">
        <v>474</v>
      </c>
      <c r="F314" s="176" t="s">
        <v>475</v>
      </c>
      <c r="G314" s="177" t="s">
        <v>138</v>
      </c>
      <c r="H314" s="178">
        <v>7600</v>
      </c>
      <c r="I314" s="179"/>
      <c r="J314" s="180">
        <f>ROUND(I314*H314,2)</f>
        <v>0</v>
      </c>
      <c r="K314" s="176" t="s">
        <v>139</v>
      </c>
      <c r="L314" s="40"/>
      <c r="M314" s="181" t="s">
        <v>3</v>
      </c>
      <c r="N314" s="182" t="s">
        <v>43</v>
      </c>
      <c r="O314" s="73"/>
      <c r="P314" s="183">
        <f>O314*H314</f>
        <v>0</v>
      </c>
      <c r="Q314" s="183">
        <v>0</v>
      </c>
      <c r="R314" s="183">
        <f>Q314*H314</f>
        <v>0</v>
      </c>
      <c r="S314" s="183">
        <v>0</v>
      </c>
      <c r="T314" s="184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185" t="s">
        <v>140</v>
      </c>
      <c r="AT314" s="185" t="s">
        <v>135</v>
      </c>
      <c r="AU314" s="185" t="s">
        <v>82</v>
      </c>
      <c r="AY314" s="20" t="s">
        <v>133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20" t="s">
        <v>80</v>
      </c>
      <c r="BK314" s="186">
        <f>ROUND(I314*H314,2)</f>
        <v>0</v>
      </c>
      <c r="BL314" s="20" t="s">
        <v>140</v>
      </c>
      <c r="BM314" s="185" t="s">
        <v>476</v>
      </c>
    </row>
    <row r="315" s="2" customFormat="1">
      <c r="A315" s="39"/>
      <c r="B315" s="40"/>
      <c r="C315" s="39"/>
      <c r="D315" s="187" t="s">
        <v>142</v>
      </c>
      <c r="E315" s="39"/>
      <c r="F315" s="188" t="s">
        <v>477</v>
      </c>
      <c r="G315" s="39"/>
      <c r="H315" s="39"/>
      <c r="I315" s="189"/>
      <c r="J315" s="39"/>
      <c r="K315" s="39"/>
      <c r="L315" s="40"/>
      <c r="M315" s="190"/>
      <c r="N315" s="191"/>
      <c r="O315" s="73"/>
      <c r="P315" s="73"/>
      <c r="Q315" s="73"/>
      <c r="R315" s="73"/>
      <c r="S315" s="73"/>
      <c r="T315" s="74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20" t="s">
        <v>142</v>
      </c>
      <c r="AU315" s="20" t="s">
        <v>82</v>
      </c>
    </row>
    <row r="316" s="14" customFormat="1">
      <c r="A316" s="14"/>
      <c r="B316" s="200"/>
      <c r="C316" s="14"/>
      <c r="D316" s="193" t="s">
        <v>144</v>
      </c>
      <c r="E316" s="201" t="s">
        <v>3</v>
      </c>
      <c r="F316" s="202" t="s">
        <v>478</v>
      </c>
      <c r="G316" s="14"/>
      <c r="H316" s="203">
        <v>7600</v>
      </c>
      <c r="I316" s="204"/>
      <c r="J316" s="14"/>
      <c r="K316" s="14"/>
      <c r="L316" s="200"/>
      <c r="M316" s="205"/>
      <c r="N316" s="206"/>
      <c r="O316" s="206"/>
      <c r="P316" s="206"/>
      <c r="Q316" s="206"/>
      <c r="R316" s="206"/>
      <c r="S316" s="206"/>
      <c r="T316" s="20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1" t="s">
        <v>144</v>
      </c>
      <c r="AU316" s="201" t="s">
        <v>82</v>
      </c>
      <c r="AV316" s="14" t="s">
        <v>82</v>
      </c>
      <c r="AW316" s="14" t="s">
        <v>33</v>
      </c>
      <c r="AX316" s="14" t="s">
        <v>80</v>
      </c>
      <c r="AY316" s="201" t="s">
        <v>133</v>
      </c>
    </row>
    <row r="317" s="2" customFormat="1" ht="24.15" customHeight="1">
      <c r="A317" s="39"/>
      <c r="B317" s="173"/>
      <c r="C317" s="174" t="s">
        <v>479</v>
      </c>
      <c r="D317" s="174" t="s">
        <v>135</v>
      </c>
      <c r="E317" s="175" t="s">
        <v>480</v>
      </c>
      <c r="F317" s="176" t="s">
        <v>481</v>
      </c>
      <c r="G317" s="177" t="s">
        <v>138</v>
      </c>
      <c r="H317" s="178">
        <v>190</v>
      </c>
      <c r="I317" s="179"/>
      <c r="J317" s="180">
        <f>ROUND(I317*H317,2)</f>
        <v>0</v>
      </c>
      <c r="K317" s="176" t="s">
        <v>139</v>
      </c>
      <c r="L317" s="40"/>
      <c r="M317" s="181" t="s">
        <v>3</v>
      </c>
      <c r="N317" s="182" t="s">
        <v>43</v>
      </c>
      <c r="O317" s="73"/>
      <c r="P317" s="183">
        <f>O317*H317</f>
        <v>0</v>
      </c>
      <c r="Q317" s="183">
        <v>0</v>
      </c>
      <c r="R317" s="183">
        <f>Q317*H317</f>
        <v>0</v>
      </c>
      <c r="S317" s="183">
        <v>0</v>
      </c>
      <c r="T317" s="18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185" t="s">
        <v>140</v>
      </c>
      <c r="AT317" s="185" t="s">
        <v>135</v>
      </c>
      <c r="AU317" s="185" t="s">
        <v>82</v>
      </c>
      <c r="AY317" s="20" t="s">
        <v>133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20" t="s">
        <v>80</v>
      </c>
      <c r="BK317" s="186">
        <f>ROUND(I317*H317,2)</f>
        <v>0</v>
      </c>
      <c r="BL317" s="20" t="s">
        <v>140</v>
      </c>
      <c r="BM317" s="185" t="s">
        <v>482</v>
      </c>
    </row>
    <row r="318" s="2" customFormat="1">
      <c r="A318" s="39"/>
      <c r="B318" s="40"/>
      <c r="C318" s="39"/>
      <c r="D318" s="187" t="s">
        <v>142</v>
      </c>
      <c r="E318" s="39"/>
      <c r="F318" s="188" t="s">
        <v>483</v>
      </c>
      <c r="G318" s="39"/>
      <c r="H318" s="39"/>
      <c r="I318" s="189"/>
      <c r="J318" s="39"/>
      <c r="K318" s="39"/>
      <c r="L318" s="40"/>
      <c r="M318" s="190"/>
      <c r="N318" s="191"/>
      <c r="O318" s="73"/>
      <c r="P318" s="73"/>
      <c r="Q318" s="73"/>
      <c r="R318" s="73"/>
      <c r="S318" s="73"/>
      <c r="T318" s="74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20" t="s">
        <v>142</v>
      </c>
      <c r="AU318" s="20" t="s">
        <v>82</v>
      </c>
    </row>
    <row r="319" s="14" customFormat="1">
      <c r="A319" s="14"/>
      <c r="B319" s="200"/>
      <c r="C319" s="14"/>
      <c r="D319" s="193" t="s">
        <v>144</v>
      </c>
      <c r="E319" s="201" t="s">
        <v>3</v>
      </c>
      <c r="F319" s="202" t="s">
        <v>466</v>
      </c>
      <c r="G319" s="14"/>
      <c r="H319" s="203">
        <v>190</v>
      </c>
      <c r="I319" s="204"/>
      <c r="J319" s="14"/>
      <c r="K319" s="14"/>
      <c r="L319" s="200"/>
      <c r="M319" s="205"/>
      <c r="N319" s="206"/>
      <c r="O319" s="206"/>
      <c r="P319" s="206"/>
      <c r="Q319" s="206"/>
      <c r="R319" s="206"/>
      <c r="S319" s="206"/>
      <c r="T319" s="20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1" t="s">
        <v>144</v>
      </c>
      <c r="AU319" s="201" t="s">
        <v>82</v>
      </c>
      <c r="AV319" s="14" t="s">
        <v>82</v>
      </c>
      <c r="AW319" s="14" t="s">
        <v>33</v>
      </c>
      <c r="AX319" s="14" t="s">
        <v>80</v>
      </c>
      <c r="AY319" s="201" t="s">
        <v>133</v>
      </c>
    </row>
    <row r="320" s="2" customFormat="1" ht="21.75" customHeight="1">
      <c r="A320" s="39"/>
      <c r="B320" s="173"/>
      <c r="C320" s="174" t="s">
        <v>484</v>
      </c>
      <c r="D320" s="174" t="s">
        <v>135</v>
      </c>
      <c r="E320" s="175" t="s">
        <v>485</v>
      </c>
      <c r="F320" s="176" t="s">
        <v>486</v>
      </c>
      <c r="G320" s="177" t="s">
        <v>156</v>
      </c>
      <c r="H320" s="178">
        <v>0.065000000000000002</v>
      </c>
      <c r="I320" s="179"/>
      <c r="J320" s="180">
        <f>ROUND(I320*H320,2)</f>
        <v>0</v>
      </c>
      <c r="K320" s="176" t="s">
        <v>139</v>
      </c>
      <c r="L320" s="40"/>
      <c r="M320" s="181" t="s">
        <v>3</v>
      </c>
      <c r="N320" s="182" t="s">
        <v>43</v>
      </c>
      <c r="O320" s="73"/>
      <c r="P320" s="183">
        <f>O320*H320</f>
        <v>0</v>
      </c>
      <c r="Q320" s="183">
        <v>0.12</v>
      </c>
      <c r="R320" s="183">
        <f>Q320*H320</f>
        <v>0.0077999999999999996</v>
      </c>
      <c r="S320" s="183">
        <v>2.2000000000000002</v>
      </c>
      <c r="T320" s="184">
        <f>S320*H320</f>
        <v>0.14300000000000002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185" t="s">
        <v>140</v>
      </c>
      <c r="AT320" s="185" t="s">
        <v>135</v>
      </c>
      <c r="AU320" s="185" t="s">
        <v>82</v>
      </c>
      <c r="AY320" s="20" t="s">
        <v>133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20" t="s">
        <v>80</v>
      </c>
      <c r="BK320" s="186">
        <f>ROUND(I320*H320,2)</f>
        <v>0</v>
      </c>
      <c r="BL320" s="20" t="s">
        <v>140</v>
      </c>
      <c r="BM320" s="185" t="s">
        <v>487</v>
      </c>
    </row>
    <row r="321" s="2" customFormat="1">
      <c r="A321" s="39"/>
      <c r="B321" s="40"/>
      <c r="C321" s="39"/>
      <c r="D321" s="187" t="s">
        <v>142</v>
      </c>
      <c r="E321" s="39"/>
      <c r="F321" s="188" t="s">
        <v>488</v>
      </c>
      <c r="G321" s="39"/>
      <c r="H321" s="39"/>
      <c r="I321" s="189"/>
      <c r="J321" s="39"/>
      <c r="K321" s="39"/>
      <c r="L321" s="40"/>
      <c r="M321" s="190"/>
      <c r="N321" s="191"/>
      <c r="O321" s="73"/>
      <c r="P321" s="73"/>
      <c r="Q321" s="73"/>
      <c r="R321" s="73"/>
      <c r="S321" s="73"/>
      <c r="T321" s="74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20" t="s">
        <v>142</v>
      </c>
      <c r="AU321" s="20" t="s">
        <v>82</v>
      </c>
    </row>
    <row r="322" s="13" customFormat="1">
      <c r="A322" s="13"/>
      <c r="B322" s="192"/>
      <c r="C322" s="13"/>
      <c r="D322" s="193" t="s">
        <v>144</v>
      </c>
      <c r="E322" s="194" t="s">
        <v>3</v>
      </c>
      <c r="F322" s="195" t="s">
        <v>489</v>
      </c>
      <c r="G322" s="13"/>
      <c r="H322" s="194" t="s">
        <v>3</v>
      </c>
      <c r="I322" s="196"/>
      <c r="J322" s="13"/>
      <c r="K322" s="13"/>
      <c r="L322" s="192"/>
      <c r="M322" s="197"/>
      <c r="N322" s="198"/>
      <c r="O322" s="198"/>
      <c r="P322" s="198"/>
      <c r="Q322" s="198"/>
      <c r="R322" s="198"/>
      <c r="S322" s="198"/>
      <c r="T322" s="19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4" t="s">
        <v>144</v>
      </c>
      <c r="AU322" s="194" t="s">
        <v>82</v>
      </c>
      <c r="AV322" s="13" t="s">
        <v>80</v>
      </c>
      <c r="AW322" s="13" t="s">
        <v>33</v>
      </c>
      <c r="AX322" s="13" t="s">
        <v>72</v>
      </c>
      <c r="AY322" s="194" t="s">
        <v>133</v>
      </c>
    </row>
    <row r="323" s="14" customFormat="1">
      <c r="A323" s="14"/>
      <c r="B323" s="200"/>
      <c r="C323" s="14"/>
      <c r="D323" s="193" t="s">
        <v>144</v>
      </c>
      <c r="E323" s="201" t="s">
        <v>3</v>
      </c>
      <c r="F323" s="202" t="s">
        <v>490</v>
      </c>
      <c r="G323" s="14"/>
      <c r="H323" s="203">
        <v>0.065000000000000002</v>
      </c>
      <c r="I323" s="204"/>
      <c r="J323" s="14"/>
      <c r="K323" s="14"/>
      <c r="L323" s="200"/>
      <c r="M323" s="205"/>
      <c r="N323" s="206"/>
      <c r="O323" s="206"/>
      <c r="P323" s="206"/>
      <c r="Q323" s="206"/>
      <c r="R323" s="206"/>
      <c r="S323" s="206"/>
      <c r="T323" s="20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01" t="s">
        <v>144</v>
      </c>
      <c r="AU323" s="201" t="s">
        <v>82</v>
      </c>
      <c r="AV323" s="14" t="s">
        <v>82</v>
      </c>
      <c r="AW323" s="14" t="s">
        <v>33</v>
      </c>
      <c r="AX323" s="14" t="s">
        <v>80</v>
      </c>
      <c r="AY323" s="201" t="s">
        <v>133</v>
      </c>
    </row>
    <row r="324" s="2" customFormat="1" ht="24.15" customHeight="1">
      <c r="A324" s="39"/>
      <c r="B324" s="173"/>
      <c r="C324" s="174" t="s">
        <v>491</v>
      </c>
      <c r="D324" s="174" t="s">
        <v>135</v>
      </c>
      <c r="E324" s="175" t="s">
        <v>492</v>
      </c>
      <c r="F324" s="176" t="s">
        <v>493</v>
      </c>
      <c r="G324" s="177" t="s">
        <v>156</v>
      </c>
      <c r="H324" s="178">
        <v>1.6000000000000001</v>
      </c>
      <c r="I324" s="179"/>
      <c r="J324" s="180">
        <f>ROUND(I324*H324,2)</f>
        <v>0</v>
      </c>
      <c r="K324" s="176" t="s">
        <v>139</v>
      </c>
      <c r="L324" s="40"/>
      <c r="M324" s="181" t="s">
        <v>3</v>
      </c>
      <c r="N324" s="182" t="s">
        <v>43</v>
      </c>
      <c r="O324" s="73"/>
      <c r="P324" s="183">
        <f>O324*H324</f>
        <v>0</v>
      </c>
      <c r="Q324" s="183">
        <v>0.12</v>
      </c>
      <c r="R324" s="183">
        <f>Q324*H324</f>
        <v>0.192</v>
      </c>
      <c r="S324" s="183">
        <v>2.2000000000000002</v>
      </c>
      <c r="T324" s="184">
        <f>S324*H324</f>
        <v>3.5200000000000005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185" t="s">
        <v>140</v>
      </c>
      <c r="AT324" s="185" t="s">
        <v>135</v>
      </c>
      <c r="AU324" s="185" t="s">
        <v>82</v>
      </c>
      <c r="AY324" s="20" t="s">
        <v>133</v>
      </c>
      <c r="BE324" s="186">
        <f>IF(N324="základní",J324,0)</f>
        <v>0</v>
      </c>
      <c r="BF324" s="186">
        <f>IF(N324="snížená",J324,0)</f>
        <v>0</v>
      </c>
      <c r="BG324" s="186">
        <f>IF(N324="zákl. přenesená",J324,0)</f>
        <v>0</v>
      </c>
      <c r="BH324" s="186">
        <f>IF(N324="sníž. přenesená",J324,0)</f>
        <v>0</v>
      </c>
      <c r="BI324" s="186">
        <f>IF(N324="nulová",J324,0)</f>
        <v>0</v>
      </c>
      <c r="BJ324" s="20" t="s">
        <v>80</v>
      </c>
      <c r="BK324" s="186">
        <f>ROUND(I324*H324,2)</f>
        <v>0</v>
      </c>
      <c r="BL324" s="20" t="s">
        <v>140</v>
      </c>
      <c r="BM324" s="185" t="s">
        <v>494</v>
      </c>
    </row>
    <row r="325" s="2" customFormat="1">
      <c r="A325" s="39"/>
      <c r="B325" s="40"/>
      <c r="C325" s="39"/>
      <c r="D325" s="187" t="s">
        <v>142</v>
      </c>
      <c r="E325" s="39"/>
      <c r="F325" s="188" t="s">
        <v>495</v>
      </c>
      <c r="G325" s="39"/>
      <c r="H325" s="39"/>
      <c r="I325" s="189"/>
      <c r="J325" s="39"/>
      <c r="K325" s="39"/>
      <c r="L325" s="40"/>
      <c r="M325" s="190"/>
      <c r="N325" s="191"/>
      <c r="O325" s="73"/>
      <c r="P325" s="73"/>
      <c r="Q325" s="73"/>
      <c r="R325" s="73"/>
      <c r="S325" s="73"/>
      <c r="T325" s="74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20" t="s">
        <v>142</v>
      </c>
      <c r="AU325" s="20" t="s">
        <v>82</v>
      </c>
    </row>
    <row r="326" s="14" customFormat="1">
      <c r="A326" s="14"/>
      <c r="B326" s="200"/>
      <c r="C326" s="14"/>
      <c r="D326" s="193" t="s">
        <v>144</v>
      </c>
      <c r="E326" s="201" t="s">
        <v>3</v>
      </c>
      <c r="F326" s="202" t="s">
        <v>496</v>
      </c>
      <c r="G326" s="14"/>
      <c r="H326" s="203">
        <v>1</v>
      </c>
      <c r="I326" s="204"/>
      <c r="J326" s="14"/>
      <c r="K326" s="14"/>
      <c r="L326" s="200"/>
      <c r="M326" s="205"/>
      <c r="N326" s="206"/>
      <c r="O326" s="206"/>
      <c r="P326" s="206"/>
      <c r="Q326" s="206"/>
      <c r="R326" s="206"/>
      <c r="S326" s="206"/>
      <c r="T326" s="20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1" t="s">
        <v>144</v>
      </c>
      <c r="AU326" s="201" t="s">
        <v>82</v>
      </c>
      <c r="AV326" s="14" t="s">
        <v>82</v>
      </c>
      <c r="AW326" s="14" t="s">
        <v>33</v>
      </c>
      <c r="AX326" s="14" t="s">
        <v>72</v>
      </c>
      <c r="AY326" s="201" t="s">
        <v>133</v>
      </c>
    </row>
    <row r="327" s="14" customFormat="1">
      <c r="A327" s="14"/>
      <c r="B327" s="200"/>
      <c r="C327" s="14"/>
      <c r="D327" s="193" t="s">
        <v>144</v>
      </c>
      <c r="E327" s="201" t="s">
        <v>3</v>
      </c>
      <c r="F327" s="202" t="s">
        <v>497</v>
      </c>
      <c r="G327" s="14"/>
      <c r="H327" s="203">
        <v>0.59999999999999998</v>
      </c>
      <c r="I327" s="204"/>
      <c r="J327" s="14"/>
      <c r="K327" s="14"/>
      <c r="L327" s="200"/>
      <c r="M327" s="205"/>
      <c r="N327" s="206"/>
      <c r="O327" s="206"/>
      <c r="P327" s="206"/>
      <c r="Q327" s="206"/>
      <c r="R327" s="206"/>
      <c r="S327" s="206"/>
      <c r="T327" s="20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1" t="s">
        <v>144</v>
      </c>
      <c r="AU327" s="201" t="s">
        <v>82</v>
      </c>
      <c r="AV327" s="14" t="s">
        <v>82</v>
      </c>
      <c r="AW327" s="14" t="s">
        <v>33</v>
      </c>
      <c r="AX327" s="14" t="s">
        <v>72</v>
      </c>
      <c r="AY327" s="201" t="s">
        <v>133</v>
      </c>
    </row>
    <row r="328" s="15" customFormat="1">
      <c r="A328" s="15"/>
      <c r="B328" s="208"/>
      <c r="C328" s="15"/>
      <c r="D328" s="193" t="s">
        <v>144</v>
      </c>
      <c r="E328" s="209" t="s">
        <v>3</v>
      </c>
      <c r="F328" s="210" t="s">
        <v>161</v>
      </c>
      <c r="G328" s="15"/>
      <c r="H328" s="211">
        <v>1.6000000000000001</v>
      </c>
      <c r="I328" s="212"/>
      <c r="J328" s="15"/>
      <c r="K328" s="15"/>
      <c r="L328" s="208"/>
      <c r="M328" s="213"/>
      <c r="N328" s="214"/>
      <c r="O328" s="214"/>
      <c r="P328" s="214"/>
      <c r="Q328" s="214"/>
      <c r="R328" s="214"/>
      <c r="S328" s="214"/>
      <c r="T328" s="2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09" t="s">
        <v>144</v>
      </c>
      <c r="AU328" s="209" t="s">
        <v>82</v>
      </c>
      <c r="AV328" s="15" t="s">
        <v>140</v>
      </c>
      <c r="AW328" s="15" t="s">
        <v>33</v>
      </c>
      <c r="AX328" s="15" t="s">
        <v>80</v>
      </c>
      <c r="AY328" s="209" t="s">
        <v>133</v>
      </c>
    </row>
    <row r="329" s="2" customFormat="1" ht="24.15" customHeight="1">
      <c r="A329" s="39"/>
      <c r="B329" s="173"/>
      <c r="C329" s="174" t="s">
        <v>498</v>
      </c>
      <c r="D329" s="174" t="s">
        <v>135</v>
      </c>
      <c r="E329" s="175" t="s">
        <v>499</v>
      </c>
      <c r="F329" s="176" t="s">
        <v>500</v>
      </c>
      <c r="G329" s="177" t="s">
        <v>227</v>
      </c>
      <c r="H329" s="178">
        <v>56.270000000000003</v>
      </c>
      <c r="I329" s="179"/>
      <c r="J329" s="180">
        <f>ROUND(I329*H329,2)</f>
        <v>0</v>
      </c>
      <c r="K329" s="176" t="s">
        <v>139</v>
      </c>
      <c r="L329" s="40"/>
      <c r="M329" s="181" t="s">
        <v>3</v>
      </c>
      <c r="N329" s="182" t="s">
        <v>43</v>
      </c>
      <c r="O329" s="73"/>
      <c r="P329" s="183">
        <f>O329*H329</f>
        <v>0</v>
      </c>
      <c r="Q329" s="183">
        <v>8.0000000000000007E-05</v>
      </c>
      <c r="R329" s="183">
        <f>Q329*H329</f>
        <v>0.0045016000000000006</v>
      </c>
      <c r="S329" s="183">
        <v>0.017999999999999999</v>
      </c>
      <c r="T329" s="184">
        <f>S329*H329</f>
        <v>1.0128599999999999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185" t="s">
        <v>140</v>
      </c>
      <c r="AT329" s="185" t="s">
        <v>135</v>
      </c>
      <c r="AU329" s="185" t="s">
        <v>82</v>
      </c>
      <c r="AY329" s="20" t="s">
        <v>133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20" t="s">
        <v>80</v>
      </c>
      <c r="BK329" s="186">
        <f>ROUND(I329*H329,2)</f>
        <v>0</v>
      </c>
      <c r="BL329" s="20" t="s">
        <v>140</v>
      </c>
      <c r="BM329" s="185" t="s">
        <v>501</v>
      </c>
    </row>
    <row r="330" s="2" customFormat="1">
      <c r="A330" s="39"/>
      <c r="B330" s="40"/>
      <c r="C330" s="39"/>
      <c r="D330" s="187" t="s">
        <v>142</v>
      </c>
      <c r="E330" s="39"/>
      <c r="F330" s="188" t="s">
        <v>502</v>
      </c>
      <c r="G330" s="39"/>
      <c r="H330" s="39"/>
      <c r="I330" s="189"/>
      <c r="J330" s="39"/>
      <c r="K330" s="39"/>
      <c r="L330" s="40"/>
      <c r="M330" s="190"/>
      <c r="N330" s="191"/>
      <c r="O330" s="73"/>
      <c r="P330" s="73"/>
      <c r="Q330" s="73"/>
      <c r="R330" s="73"/>
      <c r="S330" s="73"/>
      <c r="T330" s="74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20" t="s">
        <v>142</v>
      </c>
      <c r="AU330" s="20" t="s">
        <v>82</v>
      </c>
    </row>
    <row r="331" s="13" customFormat="1">
      <c r="A331" s="13"/>
      <c r="B331" s="192"/>
      <c r="C331" s="13"/>
      <c r="D331" s="193" t="s">
        <v>144</v>
      </c>
      <c r="E331" s="194" t="s">
        <v>3</v>
      </c>
      <c r="F331" s="195" t="s">
        <v>151</v>
      </c>
      <c r="G331" s="13"/>
      <c r="H331" s="194" t="s">
        <v>3</v>
      </c>
      <c r="I331" s="196"/>
      <c r="J331" s="13"/>
      <c r="K331" s="13"/>
      <c r="L331" s="192"/>
      <c r="M331" s="197"/>
      <c r="N331" s="198"/>
      <c r="O331" s="198"/>
      <c r="P331" s="198"/>
      <c r="Q331" s="198"/>
      <c r="R331" s="198"/>
      <c r="S331" s="198"/>
      <c r="T331" s="19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4" t="s">
        <v>144</v>
      </c>
      <c r="AU331" s="194" t="s">
        <v>82</v>
      </c>
      <c r="AV331" s="13" t="s">
        <v>80</v>
      </c>
      <c r="AW331" s="13" t="s">
        <v>33</v>
      </c>
      <c r="AX331" s="13" t="s">
        <v>72</v>
      </c>
      <c r="AY331" s="194" t="s">
        <v>133</v>
      </c>
    </row>
    <row r="332" s="14" customFormat="1">
      <c r="A332" s="14"/>
      <c r="B332" s="200"/>
      <c r="C332" s="14"/>
      <c r="D332" s="193" t="s">
        <v>144</v>
      </c>
      <c r="E332" s="201" t="s">
        <v>3</v>
      </c>
      <c r="F332" s="202" t="s">
        <v>503</v>
      </c>
      <c r="G332" s="14"/>
      <c r="H332" s="203">
        <v>56.270000000000003</v>
      </c>
      <c r="I332" s="204"/>
      <c r="J332" s="14"/>
      <c r="K332" s="14"/>
      <c r="L332" s="200"/>
      <c r="M332" s="205"/>
      <c r="N332" s="206"/>
      <c r="O332" s="206"/>
      <c r="P332" s="206"/>
      <c r="Q332" s="206"/>
      <c r="R332" s="206"/>
      <c r="S332" s="206"/>
      <c r="T332" s="20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1" t="s">
        <v>144</v>
      </c>
      <c r="AU332" s="201" t="s">
        <v>82</v>
      </c>
      <c r="AV332" s="14" t="s">
        <v>82</v>
      </c>
      <c r="AW332" s="14" t="s">
        <v>33</v>
      </c>
      <c r="AX332" s="14" t="s">
        <v>80</v>
      </c>
      <c r="AY332" s="201" t="s">
        <v>133</v>
      </c>
    </row>
    <row r="333" s="2" customFormat="1" ht="24.15" customHeight="1">
      <c r="A333" s="39"/>
      <c r="B333" s="173"/>
      <c r="C333" s="174" t="s">
        <v>504</v>
      </c>
      <c r="D333" s="174" t="s">
        <v>135</v>
      </c>
      <c r="E333" s="175" t="s">
        <v>505</v>
      </c>
      <c r="F333" s="176" t="s">
        <v>506</v>
      </c>
      <c r="G333" s="177" t="s">
        <v>156</v>
      </c>
      <c r="H333" s="178">
        <v>0.14999999999999999</v>
      </c>
      <c r="I333" s="179"/>
      <c r="J333" s="180">
        <f>ROUND(I333*H333,2)</f>
        <v>0</v>
      </c>
      <c r="K333" s="176" t="s">
        <v>139</v>
      </c>
      <c r="L333" s="40"/>
      <c r="M333" s="181" t="s">
        <v>3</v>
      </c>
      <c r="N333" s="182" t="s">
        <v>43</v>
      </c>
      <c r="O333" s="73"/>
      <c r="P333" s="183">
        <f>O333*H333</f>
        <v>0</v>
      </c>
      <c r="Q333" s="183">
        <v>0</v>
      </c>
      <c r="R333" s="183">
        <f>Q333*H333</f>
        <v>0</v>
      </c>
      <c r="S333" s="183">
        <v>2.3999999999999999</v>
      </c>
      <c r="T333" s="184">
        <f>S333*H333</f>
        <v>0.35999999999999999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185" t="s">
        <v>140</v>
      </c>
      <c r="AT333" s="185" t="s">
        <v>135</v>
      </c>
      <c r="AU333" s="185" t="s">
        <v>82</v>
      </c>
      <c r="AY333" s="20" t="s">
        <v>133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20" t="s">
        <v>80</v>
      </c>
      <c r="BK333" s="186">
        <f>ROUND(I333*H333,2)</f>
        <v>0</v>
      </c>
      <c r="BL333" s="20" t="s">
        <v>140</v>
      </c>
      <c r="BM333" s="185" t="s">
        <v>507</v>
      </c>
    </row>
    <row r="334" s="2" customFormat="1">
      <c r="A334" s="39"/>
      <c r="B334" s="40"/>
      <c r="C334" s="39"/>
      <c r="D334" s="187" t="s">
        <v>142</v>
      </c>
      <c r="E334" s="39"/>
      <c r="F334" s="188" t="s">
        <v>508</v>
      </c>
      <c r="G334" s="39"/>
      <c r="H334" s="39"/>
      <c r="I334" s="189"/>
      <c r="J334" s="39"/>
      <c r="K334" s="39"/>
      <c r="L334" s="40"/>
      <c r="M334" s="190"/>
      <c r="N334" s="191"/>
      <c r="O334" s="73"/>
      <c r="P334" s="73"/>
      <c r="Q334" s="73"/>
      <c r="R334" s="73"/>
      <c r="S334" s="73"/>
      <c r="T334" s="74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20" t="s">
        <v>142</v>
      </c>
      <c r="AU334" s="20" t="s">
        <v>82</v>
      </c>
    </row>
    <row r="335" s="14" customFormat="1">
      <c r="A335" s="14"/>
      <c r="B335" s="200"/>
      <c r="C335" s="14"/>
      <c r="D335" s="193" t="s">
        <v>144</v>
      </c>
      <c r="E335" s="201" t="s">
        <v>3</v>
      </c>
      <c r="F335" s="202" t="s">
        <v>509</v>
      </c>
      <c r="G335" s="14"/>
      <c r="H335" s="203">
        <v>0.14999999999999999</v>
      </c>
      <c r="I335" s="204"/>
      <c r="J335" s="14"/>
      <c r="K335" s="14"/>
      <c r="L335" s="200"/>
      <c r="M335" s="205"/>
      <c r="N335" s="206"/>
      <c r="O335" s="206"/>
      <c r="P335" s="206"/>
      <c r="Q335" s="206"/>
      <c r="R335" s="206"/>
      <c r="S335" s="206"/>
      <c r="T335" s="20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01" t="s">
        <v>144</v>
      </c>
      <c r="AU335" s="201" t="s">
        <v>82</v>
      </c>
      <c r="AV335" s="14" t="s">
        <v>82</v>
      </c>
      <c r="AW335" s="14" t="s">
        <v>33</v>
      </c>
      <c r="AX335" s="14" t="s">
        <v>80</v>
      </c>
      <c r="AY335" s="201" t="s">
        <v>133</v>
      </c>
    </row>
    <row r="336" s="2" customFormat="1" ht="62.7" customHeight="1">
      <c r="A336" s="39"/>
      <c r="B336" s="173"/>
      <c r="C336" s="174" t="s">
        <v>510</v>
      </c>
      <c r="D336" s="174" t="s">
        <v>135</v>
      </c>
      <c r="E336" s="175" t="s">
        <v>511</v>
      </c>
      <c r="F336" s="176" t="s">
        <v>512</v>
      </c>
      <c r="G336" s="177" t="s">
        <v>227</v>
      </c>
      <c r="H336" s="178">
        <v>80</v>
      </c>
      <c r="I336" s="179"/>
      <c r="J336" s="180">
        <f>ROUND(I336*H336,2)</f>
        <v>0</v>
      </c>
      <c r="K336" s="176" t="s">
        <v>139</v>
      </c>
      <c r="L336" s="40"/>
      <c r="M336" s="181" t="s">
        <v>3</v>
      </c>
      <c r="N336" s="182" t="s">
        <v>43</v>
      </c>
      <c r="O336" s="73"/>
      <c r="P336" s="183">
        <f>O336*H336</f>
        <v>0</v>
      </c>
      <c r="Q336" s="183">
        <v>0</v>
      </c>
      <c r="R336" s="183">
        <f>Q336*H336</f>
        <v>0</v>
      </c>
      <c r="S336" s="183">
        <v>0.25</v>
      </c>
      <c r="T336" s="184">
        <f>S336*H336</f>
        <v>20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185" t="s">
        <v>140</v>
      </c>
      <c r="AT336" s="185" t="s">
        <v>135</v>
      </c>
      <c r="AU336" s="185" t="s">
        <v>82</v>
      </c>
      <c r="AY336" s="20" t="s">
        <v>133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20" t="s">
        <v>80</v>
      </c>
      <c r="BK336" s="186">
        <f>ROUND(I336*H336,2)</f>
        <v>0</v>
      </c>
      <c r="BL336" s="20" t="s">
        <v>140</v>
      </c>
      <c r="BM336" s="185" t="s">
        <v>513</v>
      </c>
    </row>
    <row r="337" s="2" customFormat="1">
      <c r="A337" s="39"/>
      <c r="B337" s="40"/>
      <c r="C337" s="39"/>
      <c r="D337" s="187" t="s">
        <v>142</v>
      </c>
      <c r="E337" s="39"/>
      <c r="F337" s="188" t="s">
        <v>514</v>
      </c>
      <c r="G337" s="39"/>
      <c r="H337" s="39"/>
      <c r="I337" s="189"/>
      <c r="J337" s="39"/>
      <c r="K337" s="39"/>
      <c r="L337" s="40"/>
      <c r="M337" s="190"/>
      <c r="N337" s="191"/>
      <c r="O337" s="73"/>
      <c r="P337" s="73"/>
      <c r="Q337" s="73"/>
      <c r="R337" s="73"/>
      <c r="S337" s="73"/>
      <c r="T337" s="74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20" t="s">
        <v>142</v>
      </c>
      <c r="AU337" s="20" t="s">
        <v>82</v>
      </c>
    </row>
    <row r="338" s="13" customFormat="1">
      <c r="A338" s="13"/>
      <c r="B338" s="192"/>
      <c r="C338" s="13"/>
      <c r="D338" s="193" t="s">
        <v>144</v>
      </c>
      <c r="E338" s="194" t="s">
        <v>3</v>
      </c>
      <c r="F338" s="195" t="s">
        <v>515</v>
      </c>
      <c r="G338" s="13"/>
      <c r="H338" s="194" t="s">
        <v>3</v>
      </c>
      <c r="I338" s="196"/>
      <c r="J338" s="13"/>
      <c r="K338" s="13"/>
      <c r="L338" s="192"/>
      <c r="M338" s="197"/>
      <c r="N338" s="198"/>
      <c r="O338" s="198"/>
      <c r="P338" s="198"/>
      <c r="Q338" s="198"/>
      <c r="R338" s="198"/>
      <c r="S338" s="198"/>
      <c r="T338" s="19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4" t="s">
        <v>144</v>
      </c>
      <c r="AU338" s="194" t="s">
        <v>82</v>
      </c>
      <c r="AV338" s="13" t="s">
        <v>80</v>
      </c>
      <c r="AW338" s="13" t="s">
        <v>33</v>
      </c>
      <c r="AX338" s="13" t="s">
        <v>72</v>
      </c>
      <c r="AY338" s="194" t="s">
        <v>133</v>
      </c>
    </row>
    <row r="339" s="14" customFormat="1">
      <c r="A339" s="14"/>
      <c r="B339" s="200"/>
      <c r="C339" s="14"/>
      <c r="D339" s="193" t="s">
        <v>144</v>
      </c>
      <c r="E339" s="201" t="s">
        <v>3</v>
      </c>
      <c r="F339" s="202" t="s">
        <v>516</v>
      </c>
      <c r="G339" s="14"/>
      <c r="H339" s="203">
        <v>80</v>
      </c>
      <c r="I339" s="204"/>
      <c r="J339" s="14"/>
      <c r="K339" s="14"/>
      <c r="L339" s="200"/>
      <c r="M339" s="205"/>
      <c r="N339" s="206"/>
      <c r="O339" s="206"/>
      <c r="P339" s="206"/>
      <c r="Q339" s="206"/>
      <c r="R339" s="206"/>
      <c r="S339" s="206"/>
      <c r="T339" s="20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01" t="s">
        <v>144</v>
      </c>
      <c r="AU339" s="201" t="s">
        <v>82</v>
      </c>
      <c r="AV339" s="14" t="s">
        <v>82</v>
      </c>
      <c r="AW339" s="14" t="s">
        <v>33</v>
      </c>
      <c r="AX339" s="14" t="s">
        <v>72</v>
      </c>
      <c r="AY339" s="201" t="s">
        <v>133</v>
      </c>
    </row>
    <row r="340" s="15" customFormat="1">
      <c r="A340" s="15"/>
      <c r="B340" s="208"/>
      <c r="C340" s="15"/>
      <c r="D340" s="193" t="s">
        <v>144</v>
      </c>
      <c r="E340" s="209" t="s">
        <v>3</v>
      </c>
      <c r="F340" s="210" t="s">
        <v>161</v>
      </c>
      <c r="G340" s="15"/>
      <c r="H340" s="211">
        <v>80</v>
      </c>
      <c r="I340" s="212"/>
      <c r="J340" s="15"/>
      <c r="K340" s="15"/>
      <c r="L340" s="208"/>
      <c r="M340" s="213"/>
      <c r="N340" s="214"/>
      <c r="O340" s="214"/>
      <c r="P340" s="214"/>
      <c r="Q340" s="214"/>
      <c r="R340" s="214"/>
      <c r="S340" s="214"/>
      <c r="T340" s="2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09" t="s">
        <v>144</v>
      </c>
      <c r="AU340" s="209" t="s">
        <v>82</v>
      </c>
      <c r="AV340" s="15" t="s">
        <v>140</v>
      </c>
      <c r="AW340" s="15" t="s">
        <v>33</v>
      </c>
      <c r="AX340" s="15" t="s">
        <v>80</v>
      </c>
      <c r="AY340" s="209" t="s">
        <v>133</v>
      </c>
    </row>
    <row r="341" s="2" customFormat="1" ht="16.5" customHeight="1">
      <c r="A341" s="39"/>
      <c r="B341" s="173"/>
      <c r="C341" s="174" t="s">
        <v>517</v>
      </c>
      <c r="D341" s="174" t="s">
        <v>135</v>
      </c>
      <c r="E341" s="175" t="s">
        <v>518</v>
      </c>
      <c r="F341" s="176" t="s">
        <v>519</v>
      </c>
      <c r="G341" s="177" t="s">
        <v>240</v>
      </c>
      <c r="H341" s="178">
        <v>8</v>
      </c>
      <c r="I341" s="179"/>
      <c r="J341" s="180">
        <f>ROUND(I341*H341,2)</f>
        <v>0</v>
      </c>
      <c r="K341" s="176" t="s">
        <v>255</v>
      </c>
      <c r="L341" s="40"/>
      <c r="M341" s="181" t="s">
        <v>3</v>
      </c>
      <c r="N341" s="182" t="s">
        <v>43</v>
      </c>
      <c r="O341" s="73"/>
      <c r="P341" s="183">
        <f>O341*H341</f>
        <v>0</v>
      </c>
      <c r="Q341" s="183">
        <v>0</v>
      </c>
      <c r="R341" s="183">
        <f>Q341*H341</f>
        <v>0</v>
      </c>
      <c r="S341" s="183">
        <v>0.32000000000000001</v>
      </c>
      <c r="T341" s="184">
        <f>S341*H341</f>
        <v>2.5600000000000001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185" t="s">
        <v>140</v>
      </c>
      <c r="AT341" s="185" t="s">
        <v>135</v>
      </c>
      <c r="AU341" s="185" t="s">
        <v>82</v>
      </c>
      <c r="AY341" s="20" t="s">
        <v>133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20" t="s">
        <v>80</v>
      </c>
      <c r="BK341" s="186">
        <f>ROUND(I341*H341,2)</f>
        <v>0</v>
      </c>
      <c r="BL341" s="20" t="s">
        <v>140</v>
      </c>
      <c r="BM341" s="185" t="s">
        <v>520</v>
      </c>
    </row>
    <row r="342" s="2" customFormat="1">
      <c r="A342" s="39"/>
      <c r="B342" s="40"/>
      <c r="C342" s="39"/>
      <c r="D342" s="193" t="s">
        <v>257</v>
      </c>
      <c r="E342" s="39"/>
      <c r="F342" s="226" t="s">
        <v>521</v>
      </c>
      <c r="G342" s="39"/>
      <c r="H342" s="39"/>
      <c r="I342" s="189"/>
      <c r="J342" s="39"/>
      <c r="K342" s="39"/>
      <c r="L342" s="40"/>
      <c r="M342" s="190"/>
      <c r="N342" s="191"/>
      <c r="O342" s="73"/>
      <c r="P342" s="73"/>
      <c r="Q342" s="73"/>
      <c r="R342" s="73"/>
      <c r="S342" s="73"/>
      <c r="T342" s="74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20" t="s">
        <v>257</v>
      </c>
      <c r="AU342" s="20" t="s">
        <v>82</v>
      </c>
    </row>
    <row r="343" s="14" customFormat="1">
      <c r="A343" s="14"/>
      <c r="B343" s="200"/>
      <c r="C343" s="14"/>
      <c r="D343" s="193" t="s">
        <v>144</v>
      </c>
      <c r="E343" s="201" t="s">
        <v>3</v>
      </c>
      <c r="F343" s="202" t="s">
        <v>522</v>
      </c>
      <c r="G343" s="14"/>
      <c r="H343" s="203">
        <v>8</v>
      </c>
      <c r="I343" s="204"/>
      <c r="J343" s="14"/>
      <c r="K343" s="14"/>
      <c r="L343" s="200"/>
      <c r="M343" s="205"/>
      <c r="N343" s="206"/>
      <c r="O343" s="206"/>
      <c r="P343" s="206"/>
      <c r="Q343" s="206"/>
      <c r="R343" s="206"/>
      <c r="S343" s="206"/>
      <c r="T343" s="20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1" t="s">
        <v>144</v>
      </c>
      <c r="AU343" s="201" t="s">
        <v>82</v>
      </c>
      <c r="AV343" s="14" t="s">
        <v>82</v>
      </c>
      <c r="AW343" s="14" t="s">
        <v>33</v>
      </c>
      <c r="AX343" s="14" t="s">
        <v>80</v>
      </c>
      <c r="AY343" s="201" t="s">
        <v>133</v>
      </c>
    </row>
    <row r="344" s="2" customFormat="1" ht="16.5" customHeight="1">
      <c r="A344" s="39"/>
      <c r="B344" s="173"/>
      <c r="C344" s="174" t="s">
        <v>523</v>
      </c>
      <c r="D344" s="174" t="s">
        <v>135</v>
      </c>
      <c r="E344" s="175" t="s">
        <v>524</v>
      </c>
      <c r="F344" s="176" t="s">
        <v>525</v>
      </c>
      <c r="G344" s="177" t="s">
        <v>526</v>
      </c>
      <c r="H344" s="178">
        <v>1</v>
      </c>
      <c r="I344" s="179"/>
      <c r="J344" s="180">
        <f>ROUND(I344*H344,2)</f>
        <v>0</v>
      </c>
      <c r="K344" s="176" t="s">
        <v>255</v>
      </c>
      <c r="L344" s="40"/>
      <c r="M344" s="181" t="s">
        <v>3</v>
      </c>
      <c r="N344" s="182" t="s">
        <v>43</v>
      </c>
      <c r="O344" s="73"/>
      <c r="P344" s="183">
        <f>O344*H344</f>
        <v>0</v>
      </c>
      <c r="Q344" s="183">
        <v>0</v>
      </c>
      <c r="R344" s="183">
        <f>Q344*H344</f>
        <v>0</v>
      </c>
      <c r="S344" s="183">
        <v>0.001</v>
      </c>
      <c r="T344" s="184">
        <f>S344*H344</f>
        <v>0.001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185" t="s">
        <v>140</v>
      </c>
      <c r="AT344" s="185" t="s">
        <v>135</v>
      </c>
      <c r="AU344" s="185" t="s">
        <v>82</v>
      </c>
      <c r="AY344" s="20" t="s">
        <v>133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20" t="s">
        <v>80</v>
      </c>
      <c r="BK344" s="186">
        <f>ROUND(I344*H344,2)</f>
        <v>0</v>
      </c>
      <c r="BL344" s="20" t="s">
        <v>140</v>
      </c>
      <c r="BM344" s="185" t="s">
        <v>527</v>
      </c>
    </row>
    <row r="345" s="2" customFormat="1">
      <c r="A345" s="39"/>
      <c r="B345" s="40"/>
      <c r="C345" s="39"/>
      <c r="D345" s="193" t="s">
        <v>257</v>
      </c>
      <c r="E345" s="39"/>
      <c r="F345" s="226" t="s">
        <v>528</v>
      </c>
      <c r="G345" s="39"/>
      <c r="H345" s="39"/>
      <c r="I345" s="189"/>
      <c r="J345" s="39"/>
      <c r="K345" s="39"/>
      <c r="L345" s="40"/>
      <c r="M345" s="190"/>
      <c r="N345" s="191"/>
      <c r="O345" s="73"/>
      <c r="P345" s="73"/>
      <c r="Q345" s="73"/>
      <c r="R345" s="73"/>
      <c r="S345" s="73"/>
      <c r="T345" s="74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20" t="s">
        <v>257</v>
      </c>
      <c r="AU345" s="20" t="s">
        <v>82</v>
      </c>
    </row>
    <row r="346" s="13" customFormat="1">
      <c r="A346" s="13"/>
      <c r="B346" s="192"/>
      <c r="C346" s="13"/>
      <c r="D346" s="193" t="s">
        <v>144</v>
      </c>
      <c r="E346" s="194" t="s">
        <v>3</v>
      </c>
      <c r="F346" s="195" t="s">
        <v>529</v>
      </c>
      <c r="G346" s="13"/>
      <c r="H346" s="194" t="s">
        <v>3</v>
      </c>
      <c r="I346" s="196"/>
      <c r="J346" s="13"/>
      <c r="K346" s="13"/>
      <c r="L346" s="192"/>
      <c r="M346" s="197"/>
      <c r="N346" s="198"/>
      <c r="O346" s="198"/>
      <c r="P346" s="198"/>
      <c r="Q346" s="198"/>
      <c r="R346" s="198"/>
      <c r="S346" s="198"/>
      <c r="T346" s="19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4" t="s">
        <v>144</v>
      </c>
      <c r="AU346" s="194" t="s">
        <v>82</v>
      </c>
      <c r="AV346" s="13" t="s">
        <v>80</v>
      </c>
      <c r="AW346" s="13" t="s">
        <v>33</v>
      </c>
      <c r="AX346" s="13" t="s">
        <v>72</v>
      </c>
      <c r="AY346" s="194" t="s">
        <v>133</v>
      </c>
    </row>
    <row r="347" s="14" customFormat="1">
      <c r="A347" s="14"/>
      <c r="B347" s="200"/>
      <c r="C347" s="14"/>
      <c r="D347" s="193" t="s">
        <v>144</v>
      </c>
      <c r="E347" s="201" t="s">
        <v>3</v>
      </c>
      <c r="F347" s="202" t="s">
        <v>530</v>
      </c>
      <c r="G347" s="14"/>
      <c r="H347" s="203">
        <v>1</v>
      </c>
      <c r="I347" s="204"/>
      <c r="J347" s="14"/>
      <c r="K347" s="14"/>
      <c r="L347" s="200"/>
      <c r="M347" s="205"/>
      <c r="N347" s="206"/>
      <c r="O347" s="206"/>
      <c r="P347" s="206"/>
      <c r="Q347" s="206"/>
      <c r="R347" s="206"/>
      <c r="S347" s="206"/>
      <c r="T347" s="20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01" t="s">
        <v>144</v>
      </c>
      <c r="AU347" s="201" t="s">
        <v>82</v>
      </c>
      <c r="AV347" s="14" t="s">
        <v>82</v>
      </c>
      <c r="AW347" s="14" t="s">
        <v>33</v>
      </c>
      <c r="AX347" s="14" t="s">
        <v>72</v>
      </c>
      <c r="AY347" s="201" t="s">
        <v>133</v>
      </c>
    </row>
    <row r="348" s="15" customFormat="1">
      <c r="A348" s="15"/>
      <c r="B348" s="208"/>
      <c r="C348" s="15"/>
      <c r="D348" s="193" t="s">
        <v>144</v>
      </c>
      <c r="E348" s="209" t="s">
        <v>3</v>
      </c>
      <c r="F348" s="210" t="s">
        <v>161</v>
      </c>
      <c r="G348" s="15"/>
      <c r="H348" s="211">
        <v>1</v>
      </c>
      <c r="I348" s="212"/>
      <c r="J348" s="15"/>
      <c r="K348" s="15"/>
      <c r="L348" s="208"/>
      <c r="M348" s="213"/>
      <c r="N348" s="214"/>
      <c r="O348" s="214"/>
      <c r="P348" s="214"/>
      <c r="Q348" s="214"/>
      <c r="R348" s="214"/>
      <c r="S348" s="214"/>
      <c r="T348" s="2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09" t="s">
        <v>144</v>
      </c>
      <c r="AU348" s="209" t="s">
        <v>82</v>
      </c>
      <c r="AV348" s="15" t="s">
        <v>140</v>
      </c>
      <c r="AW348" s="15" t="s">
        <v>33</v>
      </c>
      <c r="AX348" s="15" t="s">
        <v>80</v>
      </c>
      <c r="AY348" s="209" t="s">
        <v>133</v>
      </c>
    </row>
    <row r="349" s="2" customFormat="1" ht="24.15" customHeight="1">
      <c r="A349" s="39"/>
      <c r="B349" s="173"/>
      <c r="C349" s="174" t="s">
        <v>531</v>
      </c>
      <c r="D349" s="174" t="s">
        <v>135</v>
      </c>
      <c r="E349" s="175" t="s">
        <v>532</v>
      </c>
      <c r="F349" s="176" t="s">
        <v>533</v>
      </c>
      <c r="G349" s="177" t="s">
        <v>138</v>
      </c>
      <c r="H349" s="178">
        <v>14.199999999999999</v>
      </c>
      <c r="I349" s="179"/>
      <c r="J349" s="180">
        <f>ROUND(I349*H349,2)</f>
        <v>0</v>
      </c>
      <c r="K349" s="176" t="s">
        <v>139</v>
      </c>
      <c r="L349" s="40"/>
      <c r="M349" s="181" t="s">
        <v>3</v>
      </c>
      <c r="N349" s="182" t="s">
        <v>43</v>
      </c>
      <c r="O349" s="73"/>
      <c r="P349" s="183">
        <f>O349*H349</f>
        <v>0</v>
      </c>
      <c r="Q349" s="183">
        <v>0</v>
      </c>
      <c r="R349" s="183">
        <f>Q349*H349</f>
        <v>0</v>
      </c>
      <c r="S349" s="183">
        <v>0.75</v>
      </c>
      <c r="T349" s="184">
        <f>S349*H349</f>
        <v>10.649999999999999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185" t="s">
        <v>140</v>
      </c>
      <c r="AT349" s="185" t="s">
        <v>135</v>
      </c>
      <c r="AU349" s="185" t="s">
        <v>82</v>
      </c>
      <c r="AY349" s="20" t="s">
        <v>133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20" t="s">
        <v>80</v>
      </c>
      <c r="BK349" s="186">
        <f>ROUND(I349*H349,2)</f>
        <v>0</v>
      </c>
      <c r="BL349" s="20" t="s">
        <v>140</v>
      </c>
      <c r="BM349" s="185" t="s">
        <v>534</v>
      </c>
    </row>
    <row r="350" s="2" customFormat="1">
      <c r="A350" s="39"/>
      <c r="B350" s="40"/>
      <c r="C350" s="39"/>
      <c r="D350" s="187" t="s">
        <v>142</v>
      </c>
      <c r="E350" s="39"/>
      <c r="F350" s="188" t="s">
        <v>535</v>
      </c>
      <c r="G350" s="39"/>
      <c r="H350" s="39"/>
      <c r="I350" s="189"/>
      <c r="J350" s="39"/>
      <c r="K350" s="39"/>
      <c r="L350" s="40"/>
      <c r="M350" s="190"/>
      <c r="N350" s="191"/>
      <c r="O350" s="73"/>
      <c r="P350" s="73"/>
      <c r="Q350" s="73"/>
      <c r="R350" s="73"/>
      <c r="S350" s="73"/>
      <c r="T350" s="74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20" t="s">
        <v>142</v>
      </c>
      <c r="AU350" s="20" t="s">
        <v>82</v>
      </c>
    </row>
    <row r="351" s="13" customFormat="1">
      <c r="A351" s="13"/>
      <c r="B351" s="192"/>
      <c r="C351" s="13"/>
      <c r="D351" s="193" t="s">
        <v>144</v>
      </c>
      <c r="E351" s="194" t="s">
        <v>3</v>
      </c>
      <c r="F351" s="195" t="s">
        <v>536</v>
      </c>
      <c r="G351" s="13"/>
      <c r="H351" s="194" t="s">
        <v>3</v>
      </c>
      <c r="I351" s="196"/>
      <c r="J351" s="13"/>
      <c r="K351" s="13"/>
      <c r="L351" s="192"/>
      <c r="M351" s="197"/>
      <c r="N351" s="198"/>
      <c r="O351" s="198"/>
      <c r="P351" s="198"/>
      <c r="Q351" s="198"/>
      <c r="R351" s="198"/>
      <c r="S351" s="198"/>
      <c r="T351" s="19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4" t="s">
        <v>144</v>
      </c>
      <c r="AU351" s="194" t="s">
        <v>82</v>
      </c>
      <c r="AV351" s="13" t="s">
        <v>80</v>
      </c>
      <c r="AW351" s="13" t="s">
        <v>33</v>
      </c>
      <c r="AX351" s="13" t="s">
        <v>72</v>
      </c>
      <c r="AY351" s="194" t="s">
        <v>133</v>
      </c>
    </row>
    <row r="352" s="14" customFormat="1">
      <c r="A352" s="14"/>
      <c r="B352" s="200"/>
      <c r="C352" s="14"/>
      <c r="D352" s="193" t="s">
        <v>144</v>
      </c>
      <c r="E352" s="201" t="s">
        <v>3</v>
      </c>
      <c r="F352" s="202" t="s">
        <v>537</v>
      </c>
      <c r="G352" s="14"/>
      <c r="H352" s="203">
        <v>14.199999999999999</v>
      </c>
      <c r="I352" s="204"/>
      <c r="J352" s="14"/>
      <c r="K352" s="14"/>
      <c r="L352" s="200"/>
      <c r="M352" s="205"/>
      <c r="N352" s="206"/>
      <c r="O352" s="206"/>
      <c r="P352" s="206"/>
      <c r="Q352" s="206"/>
      <c r="R352" s="206"/>
      <c r="S352" s="206"/>
      <c r="T352" s="20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01" t="s">
        <v>144</v>
      </c>
      <c r="AU352" s="201" t="s">
        <v>82</v>
      </c>
      <c r="AV352" s="14" t="s">
        <v>82</v>
      </c>
      <c r="AW352" s="14" t="s">
        <v>33</v>
      </c>
      <c r="AX352" s="14" t="s">
        <v>72</v>
      </c>
      <c r="AY352" s="201" t="s">
        <v>133</v>
      </c>
    </row>
    <row r="353" s="15" customFormat="1">
      <c r="A353" s="15"/>
      <c r="B353" s="208"/>
      <c r="C353" s="15"/>
      <c r="D353" s="193" t="s">
        <v>144</v>
      </c>
      <c r="E353" s="209" t="s">
        <v>3</v>
      </c>
      <c r="F353" s="210" t="s">
        <v>161</v>
      </c>
      <c r="G353" s="15"/>
      <c r="H353" s="211">
        <v>14.199999999999999</v>
      </c>
      <c r="I353" s="212"/>
      <c r="J353" s="15"/>
      <c r="K353" s="15"/>
      <c r="L353" s="208"/>
      <c r="M353" s="213"/>
      <c r="N353" s="214"/>
      <c r="O353" s="214"/>
      <c r="P353" s="214"/>
      <c r="Q353" s="214"/>
      <c r="R353" s="214"/>
      <c r="S353" s="214"/>
      <c r="T353" s="2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09" t="s">
        <v>144</v>
      </c>
      <c r="AU353" s="209" t="s">
        <v>82</v>
      </c>
      <c r="AV353" s="15" t="s">
        <v>140</v>
      </c>
      <c r="AW353" s="15" t="s">
        <v>33</v>
      </c>
      <c r="AX353" s="15" t="s">
        <v>80</v>
      </c>
      <c r="AY353" s="209" t="s">
        <v>133</v>
      </c>
    </row>
    <row r="354" s="2" customFormat="1" ht="49.05" customHeight="1">
      <c r="A354" s="39"/>
      <c r="B354" s="173"/>
      <c r="C354" s="174" t="s">
        <v>538</v>
      </c>
      <c r="D354" s="174" t="s">
        <v>135</v>
      </c>
      <c r="E354" s="175" t="s">
        <v>539</v>
      </c>
      <c r="F354" s="176" t="s">
        <v>540</v>
      </c>
      <c r="G354" s="177" t="s">
        <v>240</v>
      </c>
      <c r="H354" s="178">
        <v>144</v>
      </c>
      <c r="I354" s="179"/>
      <c r="J354" s="180">
        <f>ROUND(I354*H354,2)</f>
        <v>0</v>
      </c>
      <c r="K354" s="176" t="s">
        <v>255</v>
      </c>
      <c r="L354" s="40"/>
      <c r="M354" s="181" t="s">
        <v>3</v>
      </c>
      <c r="N354" s="182" t="s">
        <v>43</v>
      </c>
      <c r="O354" s="73"/>
      <c r="P354" s="183">
        <f>O354*H354</f>
        <v>0</v>
      </c>
      <c r="Q354" s="183">
        <v>4.0000000000000003E-05</v>
      </c>
      <c r="R354" s="183">
        <f>Q354*H354</f>
        <v>0.0057600000000000004</v>
      </c>
      <c r="S354" s="183">
        <v>0</v>
      </c>
      <c r="T354" s="18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185" t="s">
        <v>140</v>
      </c>
      <c r="AT354" s="185" t="s">
        <v>135</v>
      </c>
      <c r="AU354" s="185" t="s">
        <v>82</v>
      </c>
      <c r="AY354" s="20" t="s">
        <v>133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20" t="s">
        <v>80</v>
      </c>
      <c r="BK354" s="186">
        <f>ROUND(I354*H354,2)</f>
        <v>0</v>
      </c>
      <c r="BL354" s="20" t="s">
        <v>140</v>
      </c>
      <c r="BM354" s="185" t="s">
        <v>541</v>
      </c>
    </row>
    <row r="355" s="13" customFormat="1">
      <c r="A355" s="13"/>
      <c r="B355" s="192"/>
      <c r="C355" s="13"/>
      <c r="D355" s="193" t="s">
        <v>144</v>
      </c>
      <c r="E355" s="194" t="s">
        <v>3</v>
      </c>
      <c r="F355" s="195" t="s">
        <v>249</v>
      </c>
      <c r="G355" s="13"/>
      <c r="H355" s="194" t="s">
        <v>3</v>
      </c>
      <c r="I355" s="196"/>
      <c r="J355" s="13"/>
      <c r="K355" s="13"/>
      <c r="L355" s="192"/>
      <c r="M355" s="197"/>
      <c r="N355" s="198"/>
      <c r="O355" s="198"/>
      <c r="P355" s="198"/>
      <c r="Q355" s="198"/>
      <c r="R355" s="198"/>
      <c r="S355" s="198"/>
      <c r="T355" s="19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4" t="s">
        <v>144</v>
      </c>
      <c r="AU355" s="194" t="s">
        <v>82</v>
      </c>
      <c r="AV355" s="13" t="s">
        <v>80</v>
      </c>
      <c r="AW355" s="13" t="s">
        <v>33</v>
      </c>
      <c r="AX355" s="13" t="s">
        <v>72</v>
      </c>
      <c r="AY355" s="194" t="s">
        <v>133</v>
      </c>
    </row>
    <row r="356" s="13" customFormat="1">
      <c r="A356" s="13"/>
      <c r="B356" s="192"/>
      <c r="C356" s="13"/>
      <c r="D356" s="193" t="s">
        <v>144</v>
      </c>
      <c r="E356" s="194" t="s">
        <v>3</v>
      </c>
      <c r="F356" s="195" t="s">
        <v>542</v>
      </c>
      <c r="G356" s="13"/>
      <c r="H356" s="194" t="s">
        <v>3</v>
      </c>
      <c r="I356" s="196"/>
      <c r="J356" s="13"/>
      <c r="K356" s="13"/>
      <c r="L356" s="192"/>
      <c r="M356" s="197"/>
      <c r="N356" s="198"/>
      <c r="O356" s="198"/>
      <c r="P356" s="198"/>
      <c r="Q356" s="198"/>
      <c r="R356" s="198"/>
      <c r="S356" s="198"/>
      <c r="T356" s="19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4" t="s">
        <v>144</v>
      </c>
      <c r="AU356" s="194" t="s">
        <v>82</v>
      </c>
      <c r="AV356" s="13" t="s">
        <v>80</v>
      </c>
      <c r="AW356" s="13" t="s">
        <v>33</v>
      </c>
      <c r="AX356" s="13" t="s">
        <v>72</v>
      </c>
      <c r="AY356" s="194" t="s">
        <v>133</v>
      </c>
    </row>
    <row r="357" s="14" customFormat="1">
      <c r="A357" s="14"/>
      <c r="B357" s="200"/>
      <c r="C357" s="14"/>
      <c r="D357" s="193" t="s">
        <v>144</v>
      </c>
      <c r="E357" s="201" t="s">
        <v>3</v>
      </c>
      <c r="F357" s="202" t="s">
        <v>543</v>
      </c>
      <c r="G357" s="14"/>
      <c r="H357" s="203">
        <v>144</v>
      </c>
      <c r="I357" s="204"/>
      <c r="J357" s="14"/>
      <c r="K357" s="14"/>
      <c r="L357" s="200"/>
      <c r="M357" s="205"/>
      <c r="N357" s="206"/>
      <c r="O357" s="206"/>
      <c r="P357" s="206"/>
      <c r="Q357" s="206"/>
      <c r="R357" s="206"/>
      <c r="S357" s="206"/>
      <c r="T357" s="20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01" t="s">
        <v>144</v>
      </c>
      <c r="AU357" s="201" t="s">
        <v>82</v>
      </c>
      <c r="AV357" s="14" t="s">
        <v>82</v>
      </c>
      <c r="AW357" s="14" t="s">
        <v>33</v>
      </c>
      <c r="AX357" s="14" t="s">
        <v>80</v>
      </c>
      <c r="AY357" s="201" t="s">
        <v>133</v>
      </c>
    </row>
    <row r="358" s="2" customFormat="1" ht="33" customHeight="1">
      <c r="A358" s="39"/>
      <c r="B358" s="173"/>
      <c r="C358" s="174" t="s">
        <v>544</v>
      </c>
      <c r="D358" s="174" t="s">
        <v>135</v>
      </c>
      <c r="E358" s="175" t="s">
        <v>545</v>
      </c>
      <c r="F358" s="176" t="s">
        <v>546</v>
      </c>
      <c r="G358" s="177" t="s">
        <v>138</v>
      </c>
      <c r="H358" s="178">
        <v>632.29999999999995</v>
      </c>
      <c r="I358" s="179"/>
      <c r="J358" s="180">
        <f>ROUND(I358*H358,2)</f>
        <v>0</v>
      </c>
      <c r="K358" s="176" t="s">
        <v>139</v>
      </c>
      <c r="L358" s="40"/>
      <c r="M358" s="181" t="s">
        <v>3</v>
      </c>
      <c r="N358" s="182" t="s">
        <v>43</v>
      </c>
      <c r="O358" s="73"/>
      <c r="P358" s="183">
        <f>O358*H358</f>
        <v>0</v>
      </c>
      <c r="Q358" s="183">
        <v>0</v>
      </c>
      <c r="R358" s="183">
        <f>Q358*H358</f>
        <v>0</v>
      </c>
      <c r="S358" s="183">
        <v>0.070000000000000007</v>
      </c>
      <c r="T358" s="184">
        <f>S358*H358</f>
        <v>44.261000000000003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185" t="s">
        <v>140</v>
      </c>
      <c r="AT358" s="185" t="s">
        <v>135</v>
      </c>
      <c r="AU358" s="185" t="s">
        <v>82</v>
      </c>
      <c r="AY358" s="20" t="s">
        <v>133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20" t="s">
        <v>80</v>
      </c>
      <c r="BK358" s="186">
        <f>ROUND(I358*H358,2)</f>
        <v>0</v>
      </c>
      <c r="BL358" s="20" t="s">
        <v>140</v>
      </c>
      <c r="BM358" s="185" t="s">
        <v>547</v>
      </c>
    </row>
    <row r="359" s="2" customFormat="1">
      <c r="A359" s="39"/>
      <c r="B359" s="40"/>
      <c r="C359" s="39"/>
      <c r="D359" s="187" t="s">
        <v>142</v>
      </c>
      <c r="E359" s="39"/>
      <c r="F359" s="188" t="s">
        <v>548</v>
      </c>
      <c r="G359" s="39"/>
      <c r="H359" s="39"/>
      <c r="I359" s="189"/>
      <c r="J359" s="39"/>
      <c r="K359" s="39"/>
      <c r="L359" s="40"/>
      <c r="M359" s="190"/>
      <c r="N359" s="191"/>
      <c r="O359" s="73"/>
      <c r="P359" s="73"/>
      <c r="Q359" s="73"/>
      <c r="R359" s="73"/>
      <c r="S359" s="73"/>
      <c r="T359" s="74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20" t="s">
        <v>142</v>
      </c>
      <c r="AU359" s="20" t="s">
        <v>82</v>
      </c>
    </row>
    <row r="360" s="13" customFormat="1">
      <c r="A360" s="13"/>
      <c r="B360" s="192"/>
      <c r="C360" s="13"/>
      <c r="D360" s="193" t="s">
        <v>144</v>
      </c>
      <c r="E360" s="194" t="s">
        <v>3</v>
      </c>
      <c r="F360" s="195" t="s">
        <v>549</v>
      </c>
      <c r="G360" s="13"/>
      <c r="H360" s="194" t="s">
        <v>3</v>
      </c>
      <c r="I360" s="196"/>
      <c r="J360" s="13"/>
      <c r="K360" s="13"/>
      <c r="L360" s="192"/>
      <c r="M360" s="197"/>
      <c r="N360" s="198"/>
      <c r="O360" s="198"/>
      <c r="P360" s="198"/>
      <c r="Q360" s="198"/>
      <c r="R360" s="198"/>
      <c r="S360" s="198"/>
      <c r="T360" s="19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4" t="s">
        <v>144</v>
      </c>
      <c r="AU360" s="194" t="s">
        <v>82</v>
      </c>
      <c r="AV360" s="13" t="s">
        <v>80</v>
      </c>
      <c r="AW360" s="13" t="s">
        <v>33</v>
      </c>
      <c r="AX360" s="13" t="s">
        <v>72</v>
      </c>
      <c r="AY360" s="194" t="s">
        <v>133</v>
      </c>
    </row>
    <row r="361" s="13" customFormat="1">
      <c r="A361" s="13"/>
      <c r="B361" s="192"/>
      <c r="C361" s="13"/>
      <c r="D361" s="193" t="s">
        <v>144</v>
      </c>
      <c r="E361" s="194" t="s">
        <v>3</v>
      </c>
      <c r="F361" s="195" t="s">
        <v>550</v>
      </c>
      <c r="G361" s="13"/>
      <c r="H361" s="194" t="s">
        <v>3</v>
      </c>
      <c r="I361" s="196"/>
      <c r="J361" s="13"/>
      <c r="K361" s="13"/>
      <c r="L361" s="192"/>
      <c r="M361" s="197"/>
      <c r="N361" s="198"/>
      <c r="O361" s="198"/>
      <c r="P361" s="198"/>
      <c r="Q361" s="198"/>
      <c r="R361" s="198"/>
      <c r="S361" s="198"/>
      <c r="T361" s="19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4" t="s">
        <v>144</v>
      </c>
      <c r="AU361" s="194" t="s">
        <v>82</v>
      </c>
      <c r="AV361" s="13" t="s">
        <v>80</v>
      </c>
      <c r="AW361" s="13" t="s">
        <v>33</v>
      </c>
      <c r="AX361" s="13" t="s">
        <v>72</v>
      </c>
      <c r="AY361" s="194" t="s">
        <v>133</v>
      </c>
    </row>
    <row r="362" s="14" customFormat="1">
      <c r="A362" s="14"/>
      <c r="B362" s="200"/>
      <c r="C362" s="14"/>
      <c r="D362" s="193" t="s">
        <v>144</v>
      </c>
      <c r="E362" s="201" t="s">
        <v>3</v>
      </c>
      <c r="F362" s="202" t="s">
        <v>551</v>
      </c>
      <c r="G362" s="14"/>
      <c r="H362" s="203">
        <v>287</v>
      </c>
      <c r="I362" s="204"/>
      <c r="J362" s="14"/>
      <c r="K362" s="14"/>
      <c r="L362" s="200"/>
      <c r="M362" s="205"/>
      <c r="N362" s="206"/>
      <c r="O362" s="206"/>
      <c r="P362" s="206"/>
      <c r="Q362" s="206"/>
      <c r="R362" s="206"/>
      <c r="S362" s="206"/>
      <c r="T362" s="20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1" t="s">
        <v>144</v>
      </c>
      <c r="AU362" s="201" t="s">
        <v>82</v>
      </c>
      <c r="AV362" s="14" t="s">
        <v>82</v>
      </c>
      <c r="AW362" s="14" t="s">
        <v>33</v>
      </c>
      <c r="AX362" s="14" t="s">
        <v>72</v>
      </c>
      <c r="AY362" s="201" t="s">
        <v>133</v>
      </c>
    </row>
    <row r="363" s="14" customFormat="1">
      <c r="A363" s="14"/>
      <c r="B363" s="200"/>
      <c r="C363" s="14"/>
      <c r="D363" s="193" t="s">
        <v>144</v>
      </c>
      <c r="E363" s="201" t="s">
        <v>3</v>
      </c>
      <c r="F363" s="202" t="s">
        <v>552</v>
      </c>
      <c r="G363" s="14"/>
      <c r="H363" s="203">
        <v>140.5</v>
      </c>
      <c r="I363" s="204"/>
      <c r="J363" s="14"/>
      <c r="K363" s="14"/>
      <c r="L363" s="200"/>
      <c r="M363" s="205"/>
      <c r="N363" s="206"/>
      <c r="O363" s="206"/>
      <c r="P363" s="206"/>
      <c r="Q363" s="206"/>
      <c r="R363" s="206"/>
      <c r="S363" s="206"/>
      <c r="T363" s="20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1" t="s">
        <v>144</v>
      </c>
      <c r="AU363" s="201" t="s">
        <v>82</v>
      </c>
      <c r="AV363" s="14" t="s">
        <v>82</v>
      </c>
      <c r="AW363" s="14" t="s">
        <v>33</v>
      </c>
      <c r="AX363" s="14" t="s">
        <v>72</v>
      </c>
      <c r="AY363" s="201" t="s">
        <v>133</v>
      </c>
    </row>
    <row r="364" s="14" customFormat="1">
      <c r="A364" s="14"/>
      <c r="B364" s="200"/>
      <c r="C364" s="14"/>
      <c r="D364" s="193" t="s">
        <v>144</v>
      </c>
      <c r="E364" s="201" t="s">
        <v>3</v>
      </c>
      <c r="F364" s="202" t="s">
        <v>553</v>
      </c>
      <c r="G364" s="14"/>
      <c r="H364" s="203">
        <v>32.299999999999997</v>
      </c>
      <c r="I364" s="204"/>
      <c r="J364" s="14"/>
      <c r="K364" s="14"/>
      <c r="L364" s="200"/>
      <c r="M364" s="205"/>
      <c r="N364" s="206"/>
      <c r="O364" s="206"/>
      <c r="P364" s="206"/>
      <c r="Q364" s="206"/>
      <c r="R364" s="206"/>
      <c r="S364" s="206"/>
      <c r="T364" s="20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01" t="s">
        <v>144</v>
      </c>
      <c r="AU364" s="201" t="s">
        <v>82</v>
      </c>
      <c r="AV364" s="14" t="s">
        <v>82</v>
      </c>
      <c r="AW364" s="14" t="s">
        <v>33</v>
      </c>
      <c r="AX364" s="14" t="s">
        <v>72</v>
      </c>
      <c r="AY364" s="201" t="s">
        <v>133</v>
      </c>
    </row>
    <row r="365" s="14" customFormat="1">
      <c r="A365" s="14"/>
      <c r="B365" s="200"/>
      <c r="C365" s="14"/>
      <c r="D365" s="193" t="s">
        <v>144</v>
      </c>
      <c r="E365" s="201" t="s">
        <v>3</v>
      </c>
      <c r="F365" s="202" t="s">
        <v>554</v>
      </c>
      <c r="G365" s="14"/>
      <c r="H365" s="203">
        <v>36.799999999999997</v>
      </c>
      <c r="I365" s="204"/>
      <c r="J365" s="14"/>
      <c r="K365" s="14"/>
      <c r="L365" s="200"/>
      <c r="M365" s="205"/>
      <c r="N365" s="206"/>
      <c r="O365" s="206"/>
      <c r="P365" s="206"/>
      <c r="Q365" s="206"/>
      <c r="R365" s="206"/>
      <c r="S365" s="206"/>
      <c r="T365" s="20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1" t="s">
        <v>144</v>
      </c>
      <c r="AU365" s="201" t="s">
        <v>82</v>
      </c>
      <c r="AV365" s="14" t="s">
        <v>82</v>
      </c>
      <c r="AW365" s="14" t="s">
        <v>33</v>
      </c>
      <c r="AX365" s="14" t="s">
        <v>72</v>
      </c>
      <c r="AY365" s="201" t="s">
        <v>133</v>
      </c>
    </row>
    <row r="366" s="14" customFormat="1">
      <c r="A366" s="14"/>
      <c r="B366" s="200"/>
      <c r="C366" s="14"/>
      <c r="D366" s="193" t="s">
        <v>144</v>
      </c>
      <c r="E366" s="201" t="s">
        <v>3</v>
      </c>
      <c r="F366" s="202" t="s">
        <v>555</v>
      </c>
      <c r="G366" s="14"/>
      <c r="H366" s="203">
        <v>61.399999999999999</v>
      </c>
      <c r="I366" s="204"/>
      <c r="J366" s="14"/>
      <c r="K366" s="14"/>
      <c r="L366" s="200"/>
      <c r="M366" s="205"/>
      <c r="N366" s="206"/>
      <c r="O366" s="206"/>
      <c r="P366" s="206"/>
      <c r="Q366" s="206"/>
      <c r="R366" s="206"/>
      <c r="S366" s="206"/>
      <c r="T366" s="20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01" t="s">
        <v>144</v>
      </c>
      <c r="AU366" s="201" t="s">
        <v>82</v>
      </c>
      <c r="AV366" s="14" t="s">
        <v>82</v>
      </c>
      <c r="AW366" s="14" t="s">
        <v>33</v>
      </c>
      <c r="AX366" s="14" t="s">
        <v>72</v>
      </c>
      <c r="AY366" s="201" t="s">
        <v>133</v>
      </c>
    </row>
    <row r="367" s="14" customFormat="1">
      <c r="A367" s="14"/>
      <c r="B367" s="200"/>
      <c r="C367" s="14"/>
      <c r="D367" s="193" t="s">
        <v>144</v>
      </c>
      <c r="E367" s="201" t="s">
        <v>3</v>
      </c>
      <c r="F367" s="202" t="s">
        <v>556</v>
      </c>
      <c r="G367" s="14"/>
      <c r="H367" s="203">
        <v>62.799999999999997</v>
      </c>
      <c r="I367" s="204"/>
      <c r="J367" s="14"/>
      <c r="K367" s="14"/>
      <c r="L367" s="200"/>
      <c r="M367" s="205"/>
      <c r="N367" s="206"/>
      <c r="O367" s="206"/>
      <c r="P367" s="206"/>
      <c r="Q367" s="206"/>
      <c r="R367" s="206"/>
      <c r="S367" s="206"/>
      <c r="T367" s="20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1" t="s">
        <v>144</v>
      </c>
      <c r="AU367" s="201" t="s">
        <v>82</v>
      </c>
      <c r="AV367" s="14" t="s">
        <v>82</v>
      </c>
      <c r="AW367" s="14" t="s">
        <v>33</v>
      </c>
      <c r="AX367" s="14" t="s">
        <v>72</v>
      </c>
      <c r="AY367" s="201" t="s">
        <v>133</v>
      </c>
    </row>
    <row r="368" s="14" customFormat="1">
      <c r="A368" s="14"/>
      <c r="B368" s="200"/>
      <c r="C368" s="14"/>
      <c r="D368" s="193" t="s">
        <v>144</v>
      </c>
      <c r="E368" s="201" t="s">
        <v>3</v>
      </c>
      <c r="F368" s="202" t="s">
        <v>557</v>
      </c>
      <c r="G368" s="14"/>
      <c r="H368" s="203">
        <v>11.5</v>
      </c>
      <c r="I368" s="204"/>
      <c r="J368" s="14"/>
      <c r="K368" s="14"/>
      <c r="L368" s="200"/>
      <c r="M368" s="205"/>
      <c r="N368" s="206"/>
      <c r="O368" s="206"/>
      <c r="P368" s="206"/>
      <c r="Q368" s="206"/>
      <c r="R368" s="206"/>
      <c r="S368" s="206"/>
      <c r="T368" s="20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01" t="s">
        <v>144</v>
      </c>
      <c r="AU368" s="201" t="s">
        <v>82</v>
      </c>
      <c r="AV368" s="14" t="s">
        <v>82</v>
      </c>
      <c r="AW368" s="14" t="s">
        <v>33</v>
      </c>
      <c r="AX368" s="14" t="s">
        <v>72</v>
      </c>
      <c r="AY368" s="201" t="s">
        <v>133</v>
      </c>
    </row>
    <row r="369" s="15" customFormat="1">
      <c r="A369" s="15"/>
      <c r="B369" s="208"/>
      <c r="C369" s="15"/>
      <c r="D369" s="193" t="s">
        <v>144</v>
      </c>
      <c r="E369" s="209" t="s">
        <v>3</v>
      </c>
      <c r="F369" s="210" t="s">
        <v>161</v>
      </c>
      <c r="G369" s="15"/>
      <c r="H369" s="211">
        <v>632.29999999999995</v>
      </c>
      <c r="I369" s="212"/>
      <c r="J369" s="15"/>
      <c r="K369" s="15"/>
      <c r="L369" s="208"/>
      <c r="M369" s="213"/>
      <c r="N369" s="214"/>
      <c r="O369" s="214"/>
      <c r="P369" s="214"/>
      <c r="Q369" s="214"/>
      <c r="R369" s="214"/>
      <c r="S369" s="214"/>
      <c r="T369" s="2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09" t="s">
        <v>144</v>
      </c>
      <c r="AU369" s="209" t="s">
        <v>82</v>
      </c>
      <c r="AV369" s="15" t="s">
        <v>140</v>
      </c>
      <c r="AW369" s="15" t="s">
        <v>33</v>
      </c>
      <c r="AX369" s="15" t="s">
        <v>80</v>
      </c>
      <c r="AY369" s="209" t="s">
        <v>133</v>
      </c>
    </row>
    <row r="370" s="2" customFormat="1" ht="24.15" customHeight="1">
      <c r="A370" s="39"/>
      <c r="B370" s="173"/>
      <c r="C370" s="174" t="s">
        <v>558</v>
      </c>
      <c r="D370" s="174" t="s">
        <v>135</v>
      </c>
      <c r="E370" s="175" t="s">
        <v>559</v>
      </c>
      <c r="F370" s="176" t="s">
        <v>560</v>
      </c>
      <c r="G370" s="177" t="s">
        <v>138</v>
      </c>
      <c r="H370" s="178">
        <v>13.5</v>
      </c>
      <c r="I370" s="179"/>
      <c r="J370" s="180">
        <f>ROUND(I370*H370,2)</f>
        <v>0</v>
      </c>
      <c r="K370" s="176" t="s">
        <v>139</v>
      </c>
      <c r="L370" s="40"/>
      <c r="M370" s="181" t="s">
        <v>3</v>
      </c>
      <c r="N370" s="182" t="s">
        <v>43</v>
      </c>
      <c r="O370" s="73"/>
      <c r="P370" s="183">
        <f>O370*H370</f>
        <v>0</v>
      </c>
      <c r="Q370" s="183">
        <v>0.0050600000000000003</v>
      </c>
      <c r="R370" s="183">
        <f>Q370*H370</f>
        <v>0.06831000000000001</v>
      </c>
      <c r="S370" s="183">
        <v>0.0050000000000000001</v>
      </c>
      <c r="T370" s="184">
        <f>S370*H370</f>
        <v>0.067500000000000004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185" t="s">
        <v>140</v>
      </c>
      <c r="AT370" s="185" t="s">
        <v>135</v>
      </c>
      <c r="AU370" s="185" t="s">
        <v>82</v>
      </c>
      <c r="AY370" s="20" t="s">
        <v>133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20" t="s">
        <v>80</v>
      </c>
      <c r="BK370" s="186">
        <f>ROUND(I370*H370,2)</f>
        <v>0</v>
      </c>
      <c r="BL370" s="20" t="s">
        <v>140</v>
      </c>
      <c r="BM370" s="185" t="s">
        <v>561</v>
      </c>
    </row>
    <row r="371" s="2" customFormat="1">
      <c r="A371" s="39"/>
      <c r="B371" s="40"/>
      <c r="C371" s="39"/>
      <c r="D371" s="187" t="s">
        <v>142</v>
      </c>
      <c r="E371" s="39"/>
      <c r="F371" s="188" t="s">
        <v>562</v>
      </c>
      <c r="G371" s="39"/>
      <c r="H371" s="39"/>
      <c r="I371" s="189"/>
      <c r="J371" s="39"/>
      <c r="K371" s="39"/>
      <c r="L371" s="40"/>
      <c r="M371" s="190"/>
      <c r="N371" s="191"/>
      <c r="O371" s="73"/>
      <c r="P371" s="73"/>
      <c r="Q371" s="73"/>
      <c r="R371" s="73"/>
      <c r="S371" s="73"/>
      <c r="T371" s="74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20" t="s">
        <v>142</v>
      </c>
      <c r="AU371" s="20" t="s">
        <v>82</v>
      </c>
    </row>
    <row r="372" s="13" customFormat="1">
      <c r="A372" s="13"/>
      <c r="B372" s="192"/>
      <c r="C372" s="13"/>
      <c r="D372" s="193" t="s">
        <v>144</v>
      </c>
      <c r="E372" s="194" t="s">
        <v>3</v>
      </c>
      <c r="F372" s="195" t="s">
        <v>549</v>
      </c>
      <c r="G372" s="13"/>
      <c r="H372" s="194" t="s">
        <v>3</v>
      </c>
      <c r="I372" s="196"/>
      <c r="J372" s="13"/>
      <c r="K372" s="13"/>
      <c r="L372" s="192"/>
      <c r="M372" s="197"/>
      <c r="N372" s="198"/>
      <c r="O372" s="198"/>
      <c r="P372" s="198"/>
      <c r="Q372" s="198"/>
      <c r="R372" s="198"/>
      <c r="S372" s="198"/>
      <c r="T372" s="19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4" t="s">
        <v>144</v>
      </c>
      <c r="AU372" s="194" t="s">
        <v>82</v>
      </c>
      <c r="AV372" s="13" t="s">
        <v>80</v>
      </c>
      <c r="AW372" s="13" t="s">
        <v>33</v>
      </c>
      <c r="AX372" s="13" t="s">
        <v>72</v>
      </c>
      <c r="AY372" s="194" t="s">
        <v>133</v>
      </c>
    </row>
    <row r="373" s="13" customFormat="1">
      <c r="A373" s="13"/>
      <c r="B373" s="192"/>
      <c r="C373" s="13"/>
      <c r="D373" s="193" t="s">
        <v>144</v>
      </c>
      <c r="E373" s="194" t="s">
        <v>3</v>
      </c>
      <c r="F373" s="195" t="s">
        <v>563</v>
      </c>
      <c r="G373" s="13"/>
      <c r="H373" s="194" t="s">
        <v>3</v>
      </c>
      <c r="I373" s="196"/>
      <c r="J373" s="13"/>
      <c r="K373" s="13"/>
      <c r="L373" s="192"/>
      <c r="M373" s="197"/>
      <c r="N373" s="198"/>
      <c r="O373" s="198"/>
      <c r="P373" s="198"/>
      <c r="Q373" s="198"/>
      <c r="R373" s="198"/>
      <c r="S373" s="198"/>
      <c r="T373" s="19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4" t="s">
        <v>144</v>
      </c>
      <c r="AU373" s="194" t="s">
        <v>82</v>
      </c>
      <c r="AV373" s="13" t="s">
        <v>80</v>
      </c>
      <c r="AW373" s="13" t="s">
        <v>33</v>
      </c>
      <c r="AX373" s="13" t="s">
        <v>72</v>
      </c>
      <c r="AY373" s="194" t="s">
        <v>133</v>
      </c>
    </row>
    <row r="374" s="14" customFormat="1">
      <c r="A374" s="14"/>
      <c r="B374" s="200"/>
      <c r="C374" s="14"/>
      <c r="D374" s="193" t="s">
        <v>144</v>
      </c>
      <c r="E374" s="201" t="s">
        <v>3</v>
      </c>
      <c r="F374" s="202" t="s">
        <v>564</v>
      </c>
      <c r="G374" s="14"/>
      <c r="H374" s="203">
        <v>13.5</v>
      </c>
      <c r="I374" s="204"/>
      <c r="J374" s="14"/>
      <c r="K374" s="14"/>
      <c r="L374" s="200"/>
      <c r="M374" s="205"/>
      <c r="N374" s="206"/>
      <c r="O374" s="206"/>
      <c r="P374" s="206"/>
      <c r="Q374" s="206"/>
      <c r="R374" s="206"/>
      <c r="S374" s="206"/>
      <c r="T374" s="20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01" t="s">
        <v>144</v>
      </c>
      <c r="AU374" s="201" t="s">
        <v>82</v>
      </c>
      <c r="AV374" s="14" t="s">
        <v>82</v>
      </c>
      <c r="AW374" s="14" t="s">
        <v>33</v>
      </c>
      <c r="AX374" s="14" t="s">
        <v>72</v>
      </c>
      <c r="AY374" s="201" t="s">
        <v>133</v>
      </c>
    </row>
    <row r="375" s="15" customFormat="1">
      <c r="A375" s="15"/>
      <c r="B375" s="208"/>
      <c r="C375" s="15"/>
      <c r="D375" s="193" t="s">
        <v>144</v>
      </c>
      <c r="E375" s="209" t="s">
        <v>3</v>
      </c>
      <c r="F375" s="210" t="s">
        <v>161</v>
      </c>
      <c r="G375" s="15"/>
      <c r="H375" s="211">
        <v>13.5</v>
      </c>
      <c r="I375" s="212"/>
      <c r="J375" s="15"/>
      <c r="K375" s="15"/>
      <c r="L375" s="208"/>
      <c r="M375" s="213"/>
      <c r="N375" s="214"/>
      <c r="O375" s="214"/>
      <c r="P375" s="214"/>
      <c r="Q375" s="214"/>
      <c r="R375" s="214"/>
      <c r="S375" s="214"/>
      <c r="T375" s="2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09" t="s">
        <v>144</v>
      </c>
      <c r="AU375" s="209" t="s">
        <v>82</v>
      </c>
      <c r="AV375" s="15" t="s">
        <v>140</v>
      </c>
      <c r="AW375" s="15" t="s">
        <v>33</v>
      </c>
      <c r="AX375" s="15" t="s">
        <v>80</v>
      </c>
      <c r="AY375" s="209" t="s">
        <v>133</v>
      </c>
    </row>
    <row r="376" s="2" customFormat="1" ht="37.8" customHeight="1">
      <c r="A376" s="39"/>
      <c r="B376" s="173"/>
      <c r="C376" s="174" t="s">
        <v>565</v>
      </c>
      <c r="D376" s="174" t="s">
        <v>135</v>
      </c>
      <c r="E376" s="175" t="s">
        <v>566</v>
      </c>
      <c r="F376" s="176" t="s">
        <v>567</v>
      </c>
      <c r="G376" s="177" t="s">
        <v>138</v>
      </c>
      <c r="H376" s="178">
        <v>13.5</v>
      </c>
      <c r="I376" s="179"/>
      <c r="J376" s="180">
        <f>ROUND(I376*H376,2)</f>
        <v>0</v>
      </c>
      <c r="K376" s="176" t="s">
        <v>139</v>
      </c>
      <c r="L376" s="40"/>
      <c r="M376" s="181" t="s">
        <v>3</v>
      </c>
      <c r="N376" s="182" t="s">
        <v>43</v>
      </c>
      <c r="O376" s="73"/>
      <c r="P376" s="183">
        <f>O376*H376</f>
        <v>0</v>
      </c>
      <c r="Q376" s="183">
        <v>0</v>
      </c>
      <c r="R376" s="183">
        <f>Q376*H376</f>
        <v>0</v>
      </c>
      <c r="S376" s="183">
        <v>0.077899999999999997</v>
      </c>
      <c r="T376" s="184">
        <f>S376*H376</f>
        <v>1.05165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185" t="s">
        <v>140</v>
      </c>
      <c r="AT376" s="185" t="s">
        <v>135</v>
      </c>
      <c r="AU376" s="185" t="s">
        <v>82</v>
      </c>
      <c r="AY376" s="20" t="s">
        <v>133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20" t="s">
        <v>80</v>
      </c>
      <c r="BK376" s="186">
        <f>ROUND(I376*H376,2)</f>
        <v>0</v>
      </c>
      <c r="BL376" s="20" t="s">
        <v>140</v>
      </c>
      <c r="BM376" s="185" t="s">
        <v>568</v>
      </c>
    </row>
    <row r="377" s="2" customFormat="1">
      <c r="A377" s="39"/>
      <c r="B377" s="40"/>
      <c r="C377" s="39"/>
      <c r="D377" s="187" t="s">
        <v>142</v>
      </c>
      <c r="E377" s="39"/>
      <c r="F377" s="188" t="s">
        <v>569</v>
      </c>
      <c r="G377" s="39"/>
      <c r="H377" s="39"/>
      <c r="I377" s="189"/>
      <c r="J377" s="39"/>
      <c r="K377" s="39"/>
      <c r="L377" s="40"/>
      <c r="M377" s="190"/>
      <c r="N377" s="191"/>
      <c r="O377" s="73"/>
      <c r="P377" s="73"/>
      <c r="Q377" s="73"/>
      <c r="R377" s="73"/>
      <c r="S377" s="73"/>
      <c r="T377" s="74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20" t="s">
        <v>142</v>
      </c>
      <c r="AU377" s="20" t="s">
        <v>82</v>
      </c>
    </row>
    <row r="378" s="13" customFormat="1">
      <c r="A378" s="13"/>
      <c r="B378" s="192"/>
      <c r="C378" s="13"/>
      <c r="D378" s="193" t="s">
        <v>144</v>
      </c>
      <c r="E378" s="194" t="s">
        <v>3</v>
      </c>
      <c r="F378" s="195" t="s">
        <v>549</v>
      </c>
      <c r="G378" s="13"/>
      <c r="H378" s="194" t="s">
        <v>3</v>
      </c>
      <c r="I378" s="196"/>
      <c r="J378" s="13"/>
      <c r="K378" s="13"/>
      <c r="L378" s="192"/>
      <c r="M378" s="197"/>
      <c r="N378" s="198"/>
      <c r="O378" s="198"/>
      <c r="P378" s="198"/>
      <c r="Q378" s="198"/>
      <c r="R378" s="198"/>
      <c r="S378" s="198"/>
      <c r="T378" s="19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4" t="s">
        <v>144</v>
      </c>
      <c r="AU378" s="194" t="s">
        <v>82</v>
      </c>
      <c r="AV378" s="13" t="s">
        <v>80</v>
      </c>
      <c r="AW378" s="13" t="s">
        <v>33</v>
      </c>
      <c r="AX378" s="13" t="s">
        <v>72</v>
      </c>
      <c r="AY378" s="194" t="s">
        <v>133</v>
      </c>
    </row>
    <row r="379" s="13" customFormat="1">
      <c r="A379" s="13"/>
      <c r="B379" s="192"/>
      <c r="C379" s="13"/>
      <c r="D379" s="193" t="s">
        <v>144</v>
      </c>
      <c r="E379" s="194" t="s">
        <v>3</v>
      </c>
      <c r="F379" s="195" t="s">
        <v>570</v>
      </c>
      <c r="G379" s="13"/>
      <c r="H379" s="194" t="s">
        <v>3</v>
      </c>
      <c r="I379" s="196"/>
      <c r="J379" s="13"/>
      <c r="K379" s="13"/>
      <c r="L379" s="192"/>
      <c r="M379" s="197"/>
      <c r="N379" s="198"/>
      <c r="O379" s="198"/>
      <c r="P379" s="198"/>
      <c r="Q379" s="198"/>
      <c r="R379" s="198"/>
      <c r="S379" s="198"/>
      <c r="T379" s="19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4" t="s">
        <v>144</v>
      </c>
      <c r="AU379" s="194" t="s">
        <v>82</v>
      </c>
      <c r="AV379" s="13" t="s">
        <v>80</v>
      </c>
      <c r="AW379" s="13" t="s">
        <v>33</v>
      </c>
      <c r="AX379" s="13" t="s">
        <v>72</v>
      </c>
      <c r="AY379" s="194" t="s">
        <v>133</v>
      </c>
    </row>
    <row r="380" s="14" customFormat="1">
      <c r="A380" s="14"/>
      <c r="B380" s="200"/>
      <c r="C380" s="14"/>
      <c r="D380" s="193" t="s">
        <v>144</v>
      </c>
      <c r="E380" s="201" t="s">
        <v>3</v>
      </c>
      <c r="F380" s="202" t="s">
        <v>564</v>
      </c>
      <c r="G380" s="14"/>
      <c r="H380" s="203">
        <v>13.5</v>
      </c>
      <c r="I380" s="204"/>
      <c r="J380" s="14"/>
      <c r="K380" s="14"/>
      <c r="L380" s="200"/>
      <c r="M380" s="205"/>
      <c r="N380" s="206"/>
      <c r="O380" s="206"/>
      <c r="P380" s="206"/>
      <c r="Q380" s="206"/>
      <c r="R380" s="206"/>
      <c r="S380" s="206"/>
      <c r="T380" s="20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01" t="s">
        <v>144</v>
      </c>
      <c r="AU380" s="201" t="s">
        <v>82</v>
      </c>
      <c r="AV380" s="14" t="s">
        <v>82</v>
      </c>
      <c r="AW380" s="14" t="s">
        <v>33</v>
      </c>
      <c r="AX380" s="14" t="s">
        <v>72</v>
      </c>
      <c r="AY380" s="201" t="s">
        <v>133</v>
      </c>
    </row>
    <row r="381" s="15" customFormat="1">
      <c r="A381" s="15"/>
      <c r="B381" s="208"/>
      <c r="C381" s="15"/>
      <c r="D381" s="193" t="s">
        <v>144</v>
      </c>
      <c r="E381" s="209" t="s">
        <v>3</v>
      </c>
      <c r="F381" s="210" t="s">
        <v>161</v>
      </c>
      <c r="G381" s="15"/>
      <c r="H381" s="211">
        <v>13.5</v>
      </c>
      <c r="I381" s="212"/>
      <c r="J381" s="15"/>
      <c r="K381" s="15"/>
      <c r="L381" s="208"/>
      <c r="M381" s="213"/>
      <c r="N381" s="214"/>
      <c r="O381" s="214"/>
      <c r="P381" s="214"/>
      <c r="Q381" s="214"/>
      <c r="R381" s="214"/>
      <c r="S381" s="214"/>
      <c r="T381" s="2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09" t="s">
        <v>144</v>
      </c>
      <c r="AU381" s="209" t="s">
        <v>82</v>
      </c>
      <c r="AV381" s="15" t="s">
        <v>140</v>
      </c>
      <c r="AW381" s="15" t="s">
        <v>33</v>
      </c>
      <c r="AX381" s="15" t="s">
        <v>80</v>
      </c>
      <c r="AY381" s="209" t="s">
        <v>133</v>
      </c>
    </row>
    <row r="382" s="2" customFormat="1" ht="24.15" customHeight="1">
      <c r="A382" s="39"/>
      <c r="B382" s="173"/>
      <c r="C382" s="174" t="s">
        <v>571</v>
      </c>
      <c r="D382" s="174" t="s">
        <v>135</v>
      </c>
      <c r="E382" s="175" t="s">
        <v>572</v>
      </c>
      <c r="F382" s="176" t="s">
        <v>573</v>
      </c>
      <c r="G382" s="177" t="s">
        <v>138</v>
      </c>
      <c r="H382" s="178">
        <v>13.5</v>
      </c>
      <c r="I382" s="179"/>
      <c r="J382" s="180">
        <f>ROUND(I382*H382,2)</f>
        <v>0</v>
      </c>
      <c r="K382" s="176" t="s">
        <v>139</v>
      </c>
      <c r="L382" s="40"/>
      <c r="M382" s="181" t="s">
        <v>3</v>
      </c>
      <c r="N382" s="182" t="s">
        <v>43</v>
      </c>
      <c r="O382" s="73"/>
      <c r="P382" s="183">
        <f>O382*H382</f>
        <v>0</v>
      </c>
      <c r="Q382" s="183">
        <v>0</v>
      </c>
      <c r="R382" s="183">
        <f>Q382*H382</f>
        <v>0</v>
      </c>
      <c r="S382" s="183">
        <v>0</v>
      </c>
      <c r="T382" s="18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185" t="s">
        <v>140</v>
      </c>
      <c r="AT382" s="185" t="s">
        <v>135</v>
      </c>
      <c r="AU382" s="185" t="s">
        <v>82</v>
      </c>
      <c r="AY382" s="20" t="s">
        <v>133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20" t="s">
        <v>80</v>
      </c>
      <c r="BK382" s="186">
        <f>ROUND(I382*H382,2)</f>
        <v>0</v>
      </c>
      <c r="BL382" s="20" t="s">
        <v>140</v>
      </c>
      <c r="BM382" s="185" t="s">
        <v>574</v>
      </c>
    </row>
    <row r="383" s="2" customFormat="1">
      <c r="A383" s="39"/>
      <c r="B383" s="40"/>
      <c r="C383" s="39"/>
      <c r="D383" s="187" t="s">
        <v>142</v>
      </c>
      <c r="E383" s="39"/>
      <c r="F383" s="188" t="s">
        <v>575</v>
      </c>
      <c r="G383" s="39"/>
      <c r="H383" s="39"/>
      <c r="I383" s="189"/>
      <c r="J383" s="39"/>
      <c r="K383" s="39"/>
      <c r="L383" s="40"/>
      <c r="M383" s="190"/>
      <c r="N383" s="191"/>
      <c r="O383" s="73"/>
      <c r="P383" s="73"/>
      <c r="Q383" s="73"/>
      <c r="R383" s="73"/>
      <c r="S383" s="73"/>
      <c r="T383" s="74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20" t="s">
        <v>142</v>
      </c>
      <c r="AU383" s="20" t="s">
        <v>82</v>
      </c>
    </row>
    <row r="384" s="13" customFormat="1">
      <c r="A384" s="13"/>
      <c r="B384" s="192"/>
      <c r="C384" s="13"/>
      <c r="D384" s="193" t="s">
        <v>144</v>
      </c>
      <c r="E384" s="194" t="s">
        <v>3</v>
      </c>
      <c r="F384" s="195" t="s">
        <v>549</v>
      </c>
      <c r="G384" s="13"/>
      <c r="H384" s="194" t="s">
        <v>3</v>
      </c>
      <c r="I384" s="196"/>
      <c r="J384" s="13"/>
      <c r="K384" s="13"/>
      <c r="L384" s="192"/>
      <c r="M384" s="197"/>
      <c r="N384" s="198"/>
      <c r="O384" s="198"/>
      <c r="P384" s="198"/>
      <c r="Q384" s="198"/>
      <c r="R384" s="198"/>
      <c r="S384" s="198"/>
      <c r="T384" s="19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4" t="s">
        <v>144</v>
      </c>
      <c r="AU384" s="194" t="s">
        <v>82</v>
      </c>
      <c r="AV384" s="13" t="s">
        <v>80</v>
      </c>
      <c r="AW384" s="13" t="s">
        <v>33</v>
      </c>
      <c r="AX384" s="13" t="s">
        <v>72</v>
      </c>
      <c r="AY384" s="194" t="s">
        <v>133</v>
      </c>
    </row>
    <row r="385" s="13" customFormat="1">
      <c r="A385" s="13"/>
      <c r="B385" s="192"/>
      <c r="C385" s="13"/>
      <c r="D385" s="193" t="s">
        <v>144</v>
      </c>
      <c r="E385" s="194" t="s">
        <v>3</v>
      </c>
      <c r="F385" s="195" t="s">
        <v>576</v>
      </c>
      <c r="G385" s="13"/>
      <c r="H385" s="194" t="s">
        <v>3</v>
      </c>
      <c r="I385" s="196"/>
      <c r="J385" s="13"/>
      <c r="K385" s="13"/>
      <c r="L385" s="192"/>
      <c r="M385" s="197"/>
      <c r="N385" s="198"/>
      <c r="O385" s="198"/>
      <c r="P385" s="198"/>
      <c r="Q385" s="198"/>
      <c r="R385" s="198"/>
      <c r="S385" s="198"/>
      <c r="T385" s="19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4" t="s">
        <v>144</v>
      </c>
      <c r="AU385" s="194" t="s">
        <v>82</v>
      </c>
      <c r="AV385" s="13" t="s">
        <v>80</v>
      </c>
      <c r="AW385" s="13" t="s">
        <v>33</v>
      </c>
      <c r="AX385" s="13" t="s">
        <v>72</v>
      </c>
      <c r="AY385" s="194" t="s">
        <v>133</v>
      </c>
    </row>
    <row r="386" s="14" customFormat="1">
      <c r="A386" s="14"/>
      <c r="B386" s="200"/>
      <c r="C386" s="14"/>
      <c r="D386" s="193" t="s">
        <v>144</v>
      </c>
      <c r="E386" s="201" t="s">
        <v>3</v>
      </c>
      <c r="F386" s="202" t="s">
        <v>564</v>
      </c>
      <c r="G386" s="14"/>
      <c r="H386" s="203">
        <v>13.5</v>
      </c>
      <c r="I386" s="204"/>
      <c r="J386" s="14"/>
      <c r="K386" s="14"/>
      <c r="L386" s="200"/>
      <c r="M386" s="205"/>
      <c r="N386" s="206"/>
      <c r="O386" s="206"/>
      <c r="P386" s="206"/>
      <c r="Q386" s="206"/>
      <c r="R386" s="206"/>
      <c r="S386" s="206"/>
      <c r="T386" s="20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01" t="s">
        <v>144</v>
      </c>
      <c r="AU386" s="201" t="s">
        <v>82</v>
      </c>
      <c r="AV386" s="14" t="s">
        <v>82</v>
      </c>
      <c r="AW386" s="14" t="s">
        <v>33</v>
      </c>
      <c r="AX386" s="14" t="s">
        <v>72</v>
      </c>
      <c r="AY386" s="201" t="s">
        <v>133</v>
      </c>
    </row>
    <row r="387" s="15" customFormat="1">
      <c r="A387" s="15"/>
      <c r="B387" s="208"/>
      <c r="C387" s="15"/>
      <c r="D387" s="193" t="s">
        <v>144</v>
      </c>
      <c r="E387" s="209" t="s">
        <v>3</v>
      </c>
      <c r="F387" s="210" t="s">
        <v>161</v>
      </c>
      <c r="G387" s="15"/>
      <c r="H387" s="211">
        <v>13.5</v>
      </c>
      <c r="I387" s="212"/>
      <c r="J387" s="15"/>
      <c r="K387" s="15"/>
      <c r="L387" s="208"/>
      <c r="M387" s="213"/>
      <c r="N387" s="214"/>
      <c r="O387" s="214"/>
      <c r="P387" s="214"/>
      <c r="Q387" s="214"/>
      <c r="R387" s="214"/>
      <c r="S387" s="214"/>
      <c r="T387" s="2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09" t="s">
        <v>144</v>
      </c>
      <c r="AU387" s="209" t="s">
        <v>82</v>
      </c>
      <c r="AV387" s="15" t="s">
        <v>140</v>
      </c>
      <c r="AW387" s="15" t="s">
        <v>33</v>
      </c>
      <c r="AX387" s="15" t="s">
        <v>80</v>
      </c>
      <c r="AY387" s="209" t="s">
        <v>133</v>
      </c>
    </row>
    <row r="388" s="2" customFormat="1" ht="37.8" customHeight="1">
      <c r="A388" s="39"/>
      <c r="B388" s="173"/>
      <c r="C388" s="174" t="s">
        <v>577</v>
      </c>
      <c r="D388" s="174" t="s">
        <v>135</v>
      </c>
      <c r="E388" s="175" t="s">
        <v>578</v>
      </c>
      <c r="F388" s="176" t="s">
        <v>579</v>
      </c>
      <c r="G388" s="177" t="s">
        <v>138</v>
      </c>
      <c r="H388" s="178">
        <v>13.5</v>
      </c>
      <c r="I388" s="179"/>
      <c r="J388" s="180">
        <f>ROUND(I388*H388,2)</f>
        <v>0</v>
      </c>
      <c r="K388" s="176" t="s">
        <v>139</v>
      </c>
      <c r="L388" s="40"/>
      <c r="M388" s="181" t="s">
        <v>3</v>
      </c>
      <c r="N388" s="182" t="s">
        <v>43</v>
      </c>
      <c r="O388" s="73"/>
      <c r="P388" s="183">
        <f>O388*H388</f>
        <v>0</v>
      </c>
      <c r="Q388" s="183">
        <v>0.078159999999999993</v>
      </c>
      <c r="R388" s="183">
        <f>Q388*H388</f>
        <v>1.0551599999999999</v>
      </c>
      <c r="S388" s="183">
        <v>0</v>
      </c>
      <c r="T388" s="184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185" t="s">
        <v>140</v>
      </c>
      <c r="AT388" s="185" t="s">
        <v>135</v>
      </c>
      <c r="AU388" s="185" t="s">
        <v>82</v>
      </c>
      <c r="AY388" s="20" t="s">
        <v>133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20" t="s">
        <v>80</v>
      </c>
      <c r="BK388" s="186">
        <f>ROUND(I388*H388,2)</f>
        <v>0</v>
      </c>
      <c r="BL388" s="20" t="s">
        <v>140</v>
      </c>
      <c r="BM388" s="185" t="s">
        <v>580</v>
      </c>
    </row>
    <row r="389" s="2" customFormat="1">
      <c r="A389" s="39"/>
      <c r="B389" s="40"/>
      <c r="C389" s="39"/>
      <c r="D389" s="187" t="s">
        <v>142</v>
      </c>
      <c r="E389" s="39"/>
      <c r="F389" s="188" t="s">
        <v>581</v>
      </c>
      <c r="G389" s="39"/>
      <c r="H389" s="39"/>
      <c r="I389" s="189"/>
      <c r="J389" s="39"/>
      <c r="K389" s="39"/>
      <c r="L389" s="40"/>
      <c r="M389" s="190"/>
      <c r="N389" s="191"/>
      <c r="O389" s="73"/>
      <c r="P389" s="73"/>
      <c r="Q389" s="73"/>
      <c r="R389" s="73"/>
      <c r="S389" s="73"/>
      <c r="T389" s="74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20" t="s">
        <v>142</v>
      </c>
      <c r="AU389" s="20" t="s">
        <v>82</v>
      </c>
    </row>
    <row r="390" s="13" customFormat="1">
      <c r="A390" s="13"/>
      <c r="B390" s="192"/>
      <c r="C390" s="13"/>
      <c r="D390" s="193" t="s">
        <v>144</v>
      </c>
      <c r="E390" s="194" t="s">
        <v>3</v>
      </c>
      <c r="F390" s="195" t="s">
        <v>549</v>
      </c>
      <c r="G390" s="13"/>
      <c r="H390" s="194" t="s">
        <v>3</v>
      </c>
      <c r="I390" s="196"/>
      <c r="J390" s="13"/>
      <c r="K390" s="13"/>
      <c r="L390" s="192"/>
      <c r="M390" s="197"/>
      <c r="N390" s="198"/>
      <c r="O390" s="198"/>
      <c r="P390" s="198"/>
      <c r="Q390" s="198"/>
      <c r="R390" s="198"/>
      <c r="S390" s="198"/>
      <c r="T390" s="19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4" t="s">
        <v>144</v>
      </c>
      <c r="AU390" s="194" t="s">
        <v>82</v>
      </c>
      <c r="AV390" s="13" t="s">
        <v>80</v>
      </c>
      <c r="AW390" s="13" t="s">
        <v>33</v>
      </c>
      <c r="AX390" s="13" t="s">
        <v>72</v>
      </c>
      <c r="AY390" s="194" t="s">
        <v>133</v>
      </c>
    </row>
    <row r="391" s="13" customFormat="1">
      <c r="A391" s="13"/>
      <c r="B391" s="192"/>
      <c r="C391" s="13"/>
      <c r="D391" s="193" t="s">
        <v>144</v>
      </c>
      <c r="E391" s="194" t="s">
        <v>3</v>
      </c>
      <c r="F391" s="195" t="s">
        <v>582</v>
      </c>
      <c r="G391" s="13"/>
      <c r="H391" s="194" t="s">
        <v>3</v>
      </c>
      <c r="I391" s="196"/>
      <c r="J391" s="13"/>
      <c r="K391" s="13"/>
      <c r="L391" s="192"/>
      <c r="M391" s="197"/>
      <c r="N391" s="198"/>
      <c r="O391" s="198"/>
      <c r="P391" s="198"/>
      <c r="Q391" s="198"/>
      <c r="R391" s="198"/>
      <c r="S391" s="198"/>
      <c r="T391" s="19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4" t="s">
        <v>144</v>
      </c>
      <c r="AU391" s="194" t="s">
        <v>82</v>
      </c>
      <c r="AV391" s="13" t="s">
        <v>80</v>
      </c>
      <c r="AW391" s="13" t="s">
        <v>33</v>
      </c>
      <c r="AX391" s="13" t="s">
        <v>72</v>
      </c>
      <c r="AY391" s="194" t="s">
        <v>133</v>
      </c>
    </row>
    <row r="392" s="14" customFormat="1">
      <c r="A392" s="14"/>
      <c r="B392" s="200"/>
      <c r="C392" s="14"/>
      <c r="D392" s="193" t="s">
        <v>144</v>
      </c>
      <c r="E392" s="201" t="s">
        <v>3</v>
      </c>
      <c r="F392" s="202" t="s">
        <v>564</v>
      </c>
      <c r="G392" s="14"/>
      <c r="H392" s="203">
        <v>13.5</v>
      </c>
      <c r="I392" s="204"/>
      <c r="J392" s="14"/>
      <c r="K392" s="14"/>
      <c r="L392" s="200"/>
      <c r="M392" s="205"/>
      <c r="N392" s="206"/>
      <c r="O392" s="206"/>
      <c r="P392" s="206"/>
      <c r="Q392" s="206"/>
      <c r="R392" s="206"/>
      <c r="S392" s="206"/>
      <c r="T392" s="20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01" t="s">
        <v>144</v>
      </c>
      <c r="AU392" s="201" t="s">
        <v>82</v>
      </c>
      <c r="AV392" s="14" t="s">
        <v>82</v>
      </c>
      <c r="AW392" s="14" t="s">
        <v>33</v>
      </c>
      <c r="AX392" s="14" t="s">
        <v>72</v>
      </c>
      <c r="AY392" s="201" t="s">
        <v>133</v>
      </c>
    </row>
    <row r="393" s="15" customFormat="1">
      <c r="A393" s="15"/>
      <c r="B393" s="208"/>
      <c r="C393" s="15"/>
      <c r="D393" s="193" t="s">
        <v>144</v>
      </c>
      <c r="E393" s="209" t="s">
        <v>3</v>
      </c>
      <c r="F393" s="210" t="s">
        <v>161</v>
      </c>
      <c r="G393" s="15"/>
      <c r="H393" s="211">
        <v>13.5</v>
      </c>
      <c r="I393" s="212"/>
      <c r="J393" s="15"/>
      <c r="K393" s="15"/>
      <c r="L393" s="208"/>
      <c r="M393" s="213"/>
      <c r="N393" s="214"/>
      <c r="O393" s="214"/>
      <c r="P393" s="214"/>
      <c r="Q393" s="214"/>
      <c r="R393" s="214"/>
      <c r="S393" s="214"/>
      <c r="T393" s="2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09" t="s">
        <v>144</v>
      </c>
      <c r="AU393" s="209" t="s">
        <v>82</v>
      </c>
      <c r="AV393" s="15" t="s">
        <v>140</v>
      </c>
      <c r="AW393" s="15" t="s">
        <v>33</v>
      </c>
      <c r="AX393" s="15" t="s">
        <v>80</v>
      </c>
      <c r="AY393" s="209" t="s">
        <v>133</v>
      </c>
    </row>
    <row r="394" s="2" customFormat="1" ht="24.15" customHeight="1">
      <c r="A394" s="39"/>
      <c r="B394" s="173"/>
      <c r="C394" s="174" t="s">
        <v>583</v>
      </c>
      <c r="D394" s="174" t="s">
        <v>135</v>
      </c>
      <c r="E394" s="175" t="s">
        <v>584</v>
      </c>
      <c r="F394" s="176" t="s">
        <v>585</v>
      </c>
      <c r="G394" s="177" t="s">
        <v>138</v>
      </c>
      <c r="H394" s="178">
        <v>13.5</v>
      </c>
      <c r="I394" s="179"/>
      <c r="J394" s="180">
        <f>ROUND(I394*H394,2)</f>
        <v>0</v>
      </c>
      <c r="K394" s="176" t="s">
        <v>139</v>
      </c>
      <c r="L394" s="40"/>
      <c r="M394" s="181" t="s">
        <v>3</v>
      </c>
      <c r="N394" s="182" t="s">
        <v>43</v>
      </c>
      <c r="O394" s="73"/>
      <c r="P394" s="183">
        <f>O394*H394</f>
        <v>0</v>
      </c>
      <c r="Q394" s="183">
        <v>0</v>
      </c>
      <c r="R394" s="183">
        <f>Q394*H394</f>
        <v>0</v>
      </c>
      <c r="S394" s="183">
        <v>0</v>
      </c>
      <c r="T394" s="184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185" t="s">
        <v>140</v>
      </c>
      <c r="AT394" s="185" t="s">
        <v>135</v>
      </c>
      <c r="AU394" s="185" t="s">
        <v>82</v>
      </c>
      <c r="AY394" s="20" t="s">
        <v>133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20" t="s">
        <v>80</v>
      </c>
      <c r="BK394" s="186">
        <f>ROUND(I394*H394,2)</f>
        <v>0</v>
      </c>
      <c r="BL394" s="20" t="s">
        <v>140</v>
      </c>
      <c r="BM394" s="185" t="s">
        <v>586</v>
      </c>
    </row>
    <row r="395" s="2" customFormat="1">
      <c r="A395" s="39"/>
      <c r="B395" s="40"/>
      <c r="C395" s="39"/>
      <c r="D395" s="187" t="s">
        <v>142</v>
      </c>
      <c r="E395" s="39"/>
      <c r="F395" s="188" t="s">
        <v>587</v>
      </c>
      <c r="G395" s="39"/>
      <c r="H395" s="39"/>
      <c r="I395" s="189"/>
      <c r="J395" s="39"/>
      <c r="K395" s="39"/>
      <c r="L395" s="40"/>
      <c r="M395" s="190"/>
      <c r="N395" s="191"/>
      <c r="O395" s="73"/>
      <c r="P395" s="73"/>
      <c r="Q395" s="73"/>
      <c r="R395" s="73"/>
      <c r="S395" s="73"/>
      <c r="T395" s="74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20" t="s">
        <v>142</v>
      </c>
      <c r="AU395" s="20" t="s">
        <v>82</v>
      </c>
    </row>
    <row r="396" s="13" customFormat="1">
      <c r="A396" s="13"/>
      <c r="B396" s="192"/>
      <c r="C396" s="13"/>
      <c r="D396" s="193" t="s">
        <v>144</v>
      </c>
      <c r="E396" s="194" t="s">
        <v>3</v>
      </c>
      <c r="F396" s="195" t="s">
        <v>549</v>
      </c>
      <c r="G396" s="13"/>
      <c r="H396" s="194" t="s">
        <v>3</v>
      </c>
      <c r="I396" s="196"/>
      <c r="J396" s="13"/>
      <c r="K396" s="13"/>
      <c r="L396" s="192"/>
      <c r="M396" s="197"/>
      <c r="N396" s="198"/>
      <c r="O396" s="198"/>
      <c r="P396" s="198"/>
      <c r="Q396" s="198"/>
      <c r="R396" s="198"/>
      <c r="S396" s="198"/>
      <c r="T396" s="19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4" t="s">
        <v>144</v>
      </c>
      <c r="AU396" s="194" t="s">
        <v>82</v>
      </c>
      <c r="AV396" s="13" t="s">
        <v>80</v>
      </c>
      <c r="AW396" s="13" t="s">
        <v>33</v>
      </c>
      <c r="AX396" s="13" t="s">
        <v>72</v>
      </c>
      <c r="AY396" s="194" t="s">
        <v>133</v>
      </c>
    </row>
    <row r="397" s="13" customFormat="1">
      <c r="A397" s="13"/>
      <c r="B397" s="192"/>
      <c r="C397" s="13"/>
      <c r="D397" s="193" t="s">
        <v>144</v>
      </c>
      <c r="E397" s="194" t="s">
        <v>3</v>
      </c>
      <c r="F397" s="195" t="s">
        <v>588</v>
      </c>
      <c r="G397" s="13"/>
      <c r="H397" s="194" t="s">
        <v>3</v>
      </c>
      <c r="I397" s="196"/>
      <c r="J397" s="13"/>
      <c r="K397" s="13"/>
      <c r="L397" s="192"/>
      <c r="M397" s="197"/>
      <c r="N397" s="198"/>
      <c r="O397" s="198"/>
      <c r="P397" s="198"/>
      <c r="Q397" s="198"/>
      <c r="R397" s="198"/>
      <c r="S397" s="198"/>
      <c r="T397" s="19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4" t="s">
        <v>144</v>
      </c>
      <c r="AU397" s="194" t="s">
        <v>82</v>
      </c>
      <c r="AV397" s="13" t="s">
        <v>80</v>
      </c>
      <c r="AW397" s="13" t="s">
        <v>33</v>
      </c>
      <c r="AX397" s="13" t="s">
        <v>72</v>
      </c>
      <c r="AY397" s="194" t="s">
        <v>133</v>
      </c>
    </row>
    <row r="398" s="14" customFormat="1">
      <c r="A398" s="14"/>
      <c r="B398" s="200"/>
      <c r="C398" s="14"/>
      <c r="D398" s="193" t="s">
        <v>144</v>
      </c>
      <c r="E398" s="201" t="s">
        <v>3</v>
      </c>
      <c r="F398" s="202" t="s">
        <v>564</v>
      </c>
      <c r="G398" s="14"/>
      <c r="H398" s="203">
        <v>13.5</v>
      </c>
      <c r="I398" s="204"/>
      <c r="J398" s="14"/>
      <c r="K398" s="14"/>
      <c r="L398" s="200"/>
      <c r="M398" s="205"/>
      <c r="N398" s="206"/>
      <c r="O398" s="206"/>
      <c r="P398" s="206"/>
      <c r="Q398" s="206"/>
      <c r="R398" s="206"/>
      <c r="S398" s="206"/>
      <c r="T398" s="20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01" t="s">
        <v>144</v>
      </c>
      <c r="AU398" s="201" t="s">
        <v>82</v>
      </c>
      <c r="AV398" s="14" t="s">
        <v>82</v>
      </c>
      <c r="AW398" s="14" t="s">
        <v>33</v>
      </c>
      <c r="AX398" s="14" t="s">
        <v>72</v>
      </c>
      <c r="AY398" s="201" t="s">
        <v>133</v>
      </c>
    </row>
    <row r="399" s="15" customFormat="1">
      <c r="A399" s="15"/>
      <c r="B399" s="208"/>
      <c r="C399" s="15"/>
      <c r="D399" s="193" t="s">
        <v>144</v>
      </c>
      <c r="E399" s="209" t="s">
        <v>3</v>
      </c>
      <c r="F399" s="210" t="s">
        <v>161</v>
      </c>
      <c r="G399" s="15"/>
      <c r="H399" s="211">
        <v>13.5</v>
      </c>
      <c r="I399" s="212"/>
      <c r="J399" s="15"/>
      <c r="K399" s="15"/>
      <c r="L399" s="208"/>
      <c r="M399" s="213"/>
      <c r="N399" s="214"/>
      <c r="O399" s="214"/>
      <c r="P399" s="214"/>
      <c r="Q399" s="214"/>
      <c r="R399" s="214"/>
      <c r="S399" s="214"/>
      <c r="T399" s="2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09" t="s">
        <v>144</v>
      </c>
      <c r="AU399" s="209" t="s">
        <v>82</v>
      </c>
      <c r="AV399" s="15" t="s">
        <v>140</v>
      </c>
      <c r="AW399" s="15" t="s">
        <v>33</v>
      </c>
      <c r="AX399" s="15" t="s">
        <v>80</v>
      </c>
      <c r="AY399" s="209" t="s">
        <v>133</v>
      </c>
    </row>
    <row r="400" s="2" customFormat="1" ht="33" customHeight="1">
      <c r="A400" s="39"/>
      <c r="B400" s="173"/>
      <c r="C400" s="174" t="s">
        <v>589</v>
      </c>
      <c r="D400" s="174" t="s">
        <v>135</v>
      </c>
      <c r="E400" s="175" t="s">
        <v>590</v>
      </c>
      <c r="F400" s="176" t="s">
        <v>591</v>
      </c>
      <c r="G400" s="177" t="s">
        <v>138</v>
      </c>
      <c r="H400" s="178">
        <v>115.37000000000001</v>
      </c>
      <c r="I400" s="179"/>
      <c r="J400" s="180">
        <f>ROUND(I400*H400,2)</f>
        <v>0</v>
      </c>
      <c r="K400" s="176" t="s">
        <v>139</v>
      </c>
      <c r="L400" s="40"/>
      <c r="M400" s="181" t="s">
        <v>3</v>
      </c>
      <c r="N400" s="182" t="s">
        <v>43</v>
      </c>
      <c r="O400" s="73"/>
      <c r="P400" s="183">
        <f>O400*H400</f>
        <v>0</v>
      </c>
      <c r="Q400" s="183">
        <v>0.038850000000000003</v>
      </c>
      <c r="R400" s="183">
        <f>Q400*H400</f>
        <v>4.4821245000000003</v>
      </c>
      <c r="S400" s="183">
        <v>0</v>
      </c>
      <c r="T400" s="18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185" t="s">
        <v>140</v>
      </c>
      <c r="AT400" s="185" t="s">
        <v>135</v>
      </c>
      <c r="AU400" s="185" t="s">
        <v>82</v>
      </c>
      <c r="AY400" s="20" t="s">
        <v>133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20" t="s">
        <v>80</v>
      </c>
      <c r="BK400" s="186">
        <f>ROUND(I400*H400,2)</f>
        <v>0</v>
      </c>
      <c r="BL400" s="20" t="s">
        <v>140</v>
      </c>
      <c r="BM400" s="185" t="s">
        <v>592</v>
      </c>
    </row>
    <row r="401" s="2" customFormat="1">
      <c r="A401" s="39"/>
      <c r="B401" s="40"/>
      <c r="C401" s="39"/>
      <c r="D401" s="187" t="s">
        <v>142</v>
      </c>
      <c r="E401" s="39"/>
      <c r="F401" s="188" t="s">
        <v>593</v>
      </c>
      <c r="G401" s="39"/>
      <c r="H401" s="39"/>
      <c r="I401" s="189"/>
      <c r="J401" s="39"/>
      <c r="K401" s="39"/>
      <c r="L401" s="40"/>
      <c r="M401" s="190"/>
      <c r="N401" s="191"/>
      <c r="O401" s="73"/>
      <c r="P401" s="73"/>
      <c r="Q401" s="73"/>
      <c r="R401" s="73"/>
      <c r="S401" s="73"/>
      <c r="T401" s="74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20" t="s">
        <v>142</v>
      </c>
      <c r="AU401" s="20" t="s">
        <v>82</v>
      </c>
    </row>
    <row r="402" s="13" customFormat="1">
      <c r="A402" s="13"/>
      <c r="B402" s="192"/>
      <c r="C402" s="13"/>
      <c r="D402" s="193" t="s">
        <v>144</v>
      </c>
      <c r="E402" s="194" t="s">
        <v>3</v>
      </c>
      <c r="F402" s="195" t="s">
        <v>549</v>
      </c>
      <c r="G402" s="13"/>
      <c r="H402" s="194" t="s">
        <v>3</v>
      </c>
      <c r="I402" s="196"/>
      <c r="J402" s="13"/>
      <c r="K402" s="13"/>
      <c r="L402" s="192"/>
      <c r="M402" s="197"/>
      <c r="N402" s="198"/>
      <c r="O402" s="198"/>
      <c r="P402" s="198"/>
      <c r="Q402" s="198"/>
      <c r="R402" s="198"/>
      <c r="S402" s="198"/>
      <c r="T402" s="19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4" t="s">
        <v>144</v>
      </c>
      <c r="AU402" s="194" t="s">
        <v>82</v>
      </c>
      <c r="AV402" s="13" t="s">
        <v>80</v>
      </c>
      <c r="AW402" s="13" t="s">
        <v>33</v>
      </c>
      <c r="AX402" s="13" t="s">
        <v>72</v>
      </c>
      <c r="AY402" s="194" t="s">
        <v>133</v>
      </c>
    </row>
    <row r="403" s="13" customFormat="1">
      <c r="A403" s="13"/>
      <c r="B403" s="192"/>
      <c r="C403" s="13"/>
      <c r="D403" s="193" t="s">
        <v>144</v>
      </c>
      <c r="E403" s="194" t="s">
        <v>3</v>
      </c>
      <c r="F403" s="195" t="s">
        <v>594</v>
      </c>
      <c r="G403" s="13"/>
      <c r="H403" s="194" t="s">
        <v>3</v>
      </c>
      <c r="I403" s="196"/>
      <c r="J403" s="13"/>
      <c r="K403" s="13"/>
      <c r="L403" s="192"/>
      <c r="M403" s="197"/>
      <c r="N403" s="198"/>
      <c r="O403" s="198"/>
      <c r="P403" s="198"/>
      <c r="Q403" s="198"/>
      <c r="R403" s="198"/>
      <c r="S403" s="198"/>
      <c r="T403" s="19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4" t="s">
        <v>144</v>
      </c>
      <c r="AU403" s="194" t="s">
        <v>82</v>
      </c>
      <c r="AV403" s="13" t="s">
        <v>80</v>
      </c>
      <c r="AW403" s="13" t="s">
        <v>33</v>
      </c>
      <c r="AX403" s="13" t="s">
        <v>72</v>
      </c>
      <c r="AY403" s="194" t="s">
        <v>133</v>
      </c>
    </row>
    <row r="404" s="14" customFormat="1">
      <c r="A404" s="14"/>
      <c r="B404" s="200"/>
      <c r="C404" s="14"/>
      <c r="D404" s="193" t="s">
        <v>144</v>
      </c>
      <c r="E404" s="201" t="s">
        <v>3</v>
      </c>
      <c r="F404" s="202" t="s">
        <v>595</v>
      </c>
      <c r="G404" s="14"/>
      <c r="H404" s="203">
        <v>57.399999999999999</v>
      </c>
      <c r="I404" s="204"/>
      <c r="J404" s="14"/>
      <c r="K404" s="14"/>
      <c r="L404" s="200"/>
      <c r="M404" s="205"/>
      <c r="N404" s="206"/>
      <c r="O404" s="206"/>
      <c r="P404" s="206"/>
      <c r="Q404" s="206"/>
      <c r="R404" s="206"/>
      <c r="S404" s="206"/>
      <c r="T404" s="20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1" t="s">
        <v>144</v>
      </c>
      <c r="AU404" s="201" t="s">
        <v>82</v>
      </c>
      <c r="AV404" s="14" t="s">
        <v>82</v>
      </c>
      <c r="AW404" s="14" t="s">
        <v>33</v>
      </c>
      <c r="AX404" s="14" t="s">
        <v>72</v>
      </c>
      <c r="AY404" s="201" t="s">
        <v>133</v>
      </c>
    </row>
    <row r="405" s="14" customFormat="1">
      <c r="A405" s="14"/>
      <c r="B405" s="200"/>
      <c r="C405" s="14"/>
      <c r="D405" s="193" t="s">
        <v>144</v>
      </c>
      <c r="E405" s="201" t="s">
        <v>3</v>
      </c>
      <c r="F405" s="202" t="s">
        <v>596</v>
      </c>
      <c r="G405" s="14"/>
      <c r="H405" s="203">
        <v>14.050000000000001</v>
      </c>
      <c r="I405" s="204"/>
      <c r="J405" s="14"/>
      <c r="K405" s="14"/>
      <c r="L405" s="200"/>
      <c r="M405" s="205"/>
      <c r="N405" s="206"/>
      <c r="O405" s="206"/>
      <c r="P405" s="206"/>
      <c r="Q405" s="206"/>
      <c r="R405" s="206"/>
      <c r="S405" s="206"/>
      <c r="T405" s="20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01" t="s">
        <v>144</v>
      </c>
      <c r="AU405" s="201" t="s">
        <v>82</v>
      </c>
      <c r="AV405" s="14" t="s">
        <v>82</v>
      </c>
      <c r="AW405" s="14" t="s">
        <v>33</v>
      </c>
      <c r="AX405" s="14" t="s">
        <v>72</v>
      </c>
      <c r="AY405" s="201" t="s">
        <v>133</v>
      </c>
    </row>
    <row r="406" s="14" customFormat="1">
      <c r="A406" s="14"/>
      <c r="B406" s="200"/>
      <c r="C406" s="14"/>
      <c r="D406" s="193" t="s">
        <v>144</v>
      </c>
      <c r="E406" s="201" t="s">
        <v>3</v>
      </c>
      <c r="F406" s="202" t="s">
        <v>597</v>
      </c>
      <c r="G406" s="14"/>
      <c r="H406" s="203">
        <v>3.23</v>
      </c>
      <c r="I406" s="204"/>
      <c r="J406" s="14"/>
      <c r="K406" s="14"/>
      <c r="L406" s="200"/>
      <c r="M406" s="205"/>
      <c r="N406" s="206"/>
      <c r="O406" s="206"/>
      <c r="P406" s="206"/>
      <c r="Q406" s="206"/>
      <c r="R406" s="206"/>
      <c r="S406" s="206"/>
      <c r="T406" s="20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1" t="s">
        <v>144</v>
      </c>
      <c r="AU406" s="201" t="s">
        <v>82</v>
      </c>
      <c r="AV406" s="14" t="s">
        <v>82</v>
      </c>
      <c r="AW406" s="14" t="s">
        <v>33</v>
      </c>
      <c r="AX406" s="14" t="s">
        <v>72</v>
      </c>
      <c r="AY406" s="201" t="s">
        <v>133</v>
      </c>
    </row>
    <row r="407" s="14" customFormat="1">
      <c r="A407" s="14"/>
      <c r="B407" s="200"/>
      <c r="C407" s="14"/>
      <c r="D407" s="193" t="s">
        <v>144</v>
      </c>
      <c r="E407" s="201" t="s">
        <v>3</v>
      </c>
      <c r="F407" s="202" t="s">
        <v>598</v>
      </c>
      <c r="G407" s="14"/>
      <c r="H407" s="203">
        <v>3.6800000000000002</v>
      </c>
      <c r="I407" s="204"/>
      <c r="J407" s="14"/>
      <c r="K407" s="14"/>
      <c r="L407" s="200"/>
      <c r="M407" s="205"/>
      <c r="N407" s="206"/>
      <c r="O407" s="206"/>
      <c r="P407" s="206"/>
      <c r="Q407" s="206"/>
      <c r="R407" s="206"/>
      <c r="S407" s="206"/>
      <c r="T407" s="20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01" t="s">
        <v>144</v>
      </c>
      <c r="AU407" s="201" t="s">
        <v>82</v>
      </c>
      <c r="AV407" s="14" t="s">
        <v>82</v>
      </c>
      <c r="AW407" s="14" t="s">
        <v>33</v>
      </c>
      <c r="AX407" s="14" t="s">
        <v>72</v>
      </c>
      <c r="AY407" s="201" t="s">
        <v>133</v>
      </c>
    </row>
    <row r="408" s="14" customFormat="1">
      <c r="A408" s="14"/>
      <c r="B408" s="200"/>
      <c r="C408" s="14"/>
      <c r="D408" s="193" t="s">
        <v>144</v>
      </c>
      <c r="E408" s="201" t="s">
        <v>3</v>
      </c>
      <c r="F408" s="202" t="s">
        <v>599</v>
      </c>
      <c r="G408" s="14"/>
      <c r="H408" s="203">
        <v>6.1399999999999997</v>
      </c>
      <c r="I408" s="204"/>
      <c r="J408" s="14"/>
      <c r="K408" s="14"/>
      <c r="L408" s="200"/>
      <c r="M408" s="205"/>
      <c r="N408" s="206"/>
      <c r="O408" s="206"/>
      <c r="P408" s="206"/>
      <c r="Q408" s="206"/>
      <c r="R408" s="206"/>
      <c r="S408" s="206"/>
      <c r="T408" s="20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1" t="s">
        <v>144</v>
      </c>
      <c r="AU408" s="201" t="s">
        <v>82</v>
      </c>
      <c r="AV408" s="14" t="s">
        <v>82</v>
      </c>
      <c r="AW408" s="14" t="s">
        <v>33</v>
      </c>
      <c r="AX408" s="14" t="s">
        <v>72</v>
      </c>
      <c r="AY408" s="201" t="s">
        <v>133</v>
      </c>
    </row>
    <row r="409" s="14" customFormat="1">
      <c r="A409" s="14"/>
      <c r="B409" s="200"/>
      <c r="C409" s="14"/>
      <c r="D409" s="193" t="s">
        <v>144</v>
      </c>
      <c r="E409" s="201" t="s">
        <v>3</v>
      </c>
      <c r="F409" s="202" t="s">
        <v>600</v>
      </c>
      <c r="G409" s="14"/>
      <c r="H409" s="203">
        <v>25.120000000000001</v>
      </c>
      <c r="I409" s="204"/>
      <c r="J409" s="14"/>
      <c r="K409" s="14"/>
      <c r="L409" s="200"/>
      <c r="M409" s="205"/>
      <c r="N409" s="206"/>
      <c r="O409" s="206"/>
      <c r="P409" s="206"/>
      <c r="Q409" s="206"/>
      <c r="R409" s="206"/>
      <c r="S409" s="206"/>
      <c r="T409" s="20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1" t="s">
        <v>144</v>
      </c>
      <c r="AU409" s="201" t="s">
        <v>82</v>
      </c>
      <c r="AV409" s="14" t="s">
        <v>82</v>
      </c>
      <c r="AW409" s="14" t="s">
        <v>33</v>
      </c>
      <c r="AX409" s="14" t="s">
        <v>72</v>
      </c>
      <c r="AY409" s="201" t="s">
        <v>133</v>
      </c>
    </row>
    <row r="410" s="14" customFormat="1">
      <c r="A410" s="14"/>
      <c r="B410" s="200"/>
      <c r="C410" s="14"/>
      <c r="D410" s="193" t="s">
        <v>144</v>
      </c>
      <c r="E410" s="201" t="s">
        <v>3</v>
      </c>
      <c r="F410" s="202" t="s">
        <v>601</v>
      </c>
      <c r="G410" s="14"/>
      <c r="H410" s="203">
        <v>5.75</v>
      </c>
      <c r="I410" s="204"/>
      <c r="J410" s="14"/>
      <c r="K410" s="14"/>
      <c r="L410" s="200"/>
      <c r="M410" s="205"/>
      <c r="N410" s="206"/>
      <c r="O410" s="206"/>
      <c r="P410" s="206"/>
      <c r="Q410" s="206"/>
      <c r="R410" s="206"/>
      <c r="S410" s="206"/>
      <c r="T410" s="20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01" t="s">
        <v>144</v>
      </c>
      <c r="AU410" s="201" t="s">
        <v>82</v>
      </c>
      <c r="AV410" s="14" t="s">
        <v>82</v>
      </c>
      <c r="AW410" s="14" t="s">
        <v>33</v>
      </c>
      <c r="AX410" s="14" t="s">
        <v>72</v>
      </c>
      <c r="AY410" s="201" t="s">
        <v>133</v>
      </c>
    </row>
    <row r="411" s="15" customFormat="1">
      <c r="A411" s="15"/>
      <c r="B411" s="208"/>
      <c r="C411" s="15"/>
      <c r="D411" s="193" t="s">
        <v>144</v>
      </c>
      <c r="E411" s="209" t="s">
        <v>3</v>
      </c>
      <c r="F411" s="210" t="s">
        <v>161</v>
      </c>
      <c r="G411" s="15"/>
      <c r="H411" s="211">
        <v>115.37000000000002</v>
      </c>
      <c r="I411" s="212"/>
      <c r="J411" s="15"/>
      <c r="K411" s="15"/>
      <c r="L411" s="208"/>
      <c r="M411" s="213"/>
      <c r="N411" s="214"/>
      <c r="O411" s="214"/>
      <c r="P411" s="214"/>
      <c r="Q411" s="214"/>
      <c r="R411" s="214"/>
      <c r="S411" s="214"/>
      <c r="T411" s="2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09" t="s">
        <v>144</v>
      </c>
      <c r="AU411" s="209" t="s">
        <v>82</v>
      </c>
      <c r="AV411" s="15" t="s">
        <v>140</v>
      </c>
      <c r="AW411" s="15" t="s">
        <v>33</v>
      </c>
      <c r="AX411" s="15" t="s">
        <v>80</v>
      </c>
      <c r="AY411" s="209" t="s">
        <v>133</v>
      </c>
    </row>
    <row r="412" s="2" customFormat="1" ht="33" customHeight="1">
      <c r="A412" s="39"/>
      <c r="B412" s="173"/>
      <c r="C412" s="174" t="s">
        <v>602</v>
      </c>
      <c r="D412" s="174" t="s">
        <v>135</v>
      </c>
      <c r="E412" s="175" t="s">
        <v>603</v>
      </c>
      <c r="F412" s="176" t="s">
        <v>604</v>
      </c>
      <c r="G412" s="177" t="s">
        <v>138</v>
      </c>
      <c r="H412" s="178">
        <v>22.844000000000001</v>
      </c>
      <c r="I412" s="179"/>
      <c r="J412" s="180">
        <f>ROUND(I412*H412,2)</f>
        <v>0</v>
      </c>
      <c r="K412" s="176" t="s">
        <v>139</v>
      </c>
      <c r="L412" s="40"/>
      <c r="M412" s="181" t="s">
        <v>3</v>
      </c>
      <c r="N412" s="182" t="s">
        <v>43</v>
      </c>
      <c r="O412" s="73"/>
      <c r="P412" s="183">
        <f>O412*H412</f>
        <v>0</v>
      </c>
      <c r="Q412" s="183">
        <v>0.10007000000000001</v>
      </c>
      <c r="R412" s="183">
        <f>Q412*H412</f>
        <v>2.2859990800000003</v>
      </c>
      <c r="S412" s="183">
        <v>0</v>
      </c>
      <c r="T412" s="184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185" t="s">
        <v>140</v>
      </c>
      <c r="AT412" s="185" t="s">
        <v>135</v>
      </c>
      <c r="AU412" s="185" t="s">
        <v>82</v>
      </c>
      <c r="AY412" s="20" t="s">
        <v>133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20" t="s">
        <v>80</v>
      </c>
      <c r="BK412" s="186">
        <f>ROUND(I412*H412,2)</f>
        <v>0</v>
      </c>
      <c r="BL412" s="20" t="s">
        <v>140</v>
      </c>
      <c r="BM412" s="185" t="s">
        <v>605</v>
      </c>
    </row>
    <row r="413" s="2" customFormat="1">
      <c r="A413" s="39"/>
      <c r="B413" s="40"/>
      <c r="C413" s="39"/>
      <c r="D413" s="187" t="s">
        <v>142</v>
      </c>
      <c r="E413" s="39"/>
      <c r="F413" s="188" t="s">
        <v>606</v>
      </c>
      <c r="G413" s="39"/>
      <c r="H413" s="39"/>
      <c r="I413" s="189"/>
      <c r="J413" s="39"/>
      <c r="K413" s="39"/>
      <c r="L413" s="40"/>
      <c r="M413" s="190"/>
      <c r="N413" s="191"/>
      <c r="O413" s="73"/>
      <c r="P413" s="73"/>
      <c r="Q413" s="73"/>
      <c r="R413" s="73"/>
      <c r="S413" s="73"/>
      <c r="T413" s="74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20" t="s">
        <v>142</v>
      </c>
      <c r="AU413" s="20" t="s">
        <v>82</v>
      </c>
    </row>
    <row r="414" s="13" customFormat="1">
      <c r="A414" s="13"/>
      <c r="B414" s="192"/>
      <c r="C414" s="13"/>
      <c r="D414" s="193" t="s">
        <v>144</v>
      </c>
      <c r="E414" s="194" t="s">
        <v>3</v>
      </c>
      <c r="F414" s="195" t="s">
        <v>549</v>
      </c>
      <c r="G414" s="13"/>
      <c r="H414" s="194" t="s">
        <v>3</v>
      </c>
      <c r="I414" s="196"/>
      <c r="J414" s="13"/>
      <c r="K414" s="13"/>
      <c r="L414" s="192"/>
      <c r="M414" s="197"/>
      <c r="N414" s="198"/>
      <c r="O414" s="198"/>
      <c r="P414" s="198"/>
      <c r="Q414" s="198"/>
      <c r="R414" s="198"/>
      <c r="S414" s="198"/>
      <c r="T414" s="19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4" t="s">
        <v>144</v>
      </c>
      <c r="AU414" s="194" t="s">
        <v>82</v>
      </c>
      <c r="AV414" s="13" t="s">
        <v>80</v>
      </c>
      <c r="AW414" s="13" t="s">
        <v>33</v>
      </c>
      <c r="AX414" s="13" t="s">
        <v>72</v>
      </c>
      <c r="AY414" s="194" t="s">
        <v>133</v>
      </c>
    </row>
    <row r="415" s="13" customFormat="1">
      <c r="A415" s="13"/>
      <c r="B415" s="192"/>
      <c r="C415" s="13"/>
      <c r="D415" s="193" t="s">
        <v>144</v>
      </c>
      <c r="E415" s="194" t="s">
        <v>3</v>
      </c>
      <c r="F415" s="195" t="s">
        <v>607</v>
      </c>
      <c r="G415" s="13"/>
      <c r="H415" s="194" t="s">
        <v>3</v>
      </c>
      <c r="I415" s="196"/>
      <c r="J415" s="13"/>
      <c r="K415" s="13"/>
      <c r="L415" s="192"/>
      <c r="M415" s="197"/>
      <c r="N415" s="198"/>
      <c r="O415" s="198"/>
      <c r="P415" s="198"/>
      <c r="Q415" s="198"/>
      <c r="R415" s="198"/>
      <c r="S415" s="198"/>
      <c r="T415" s="19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4" t="s">
        <v>144</v>
      </c>
      <c r="AU415" s="194" t="s">
        <v>82</v>
      </c>
      <c r="AV415" s="13" t="s">
        <v>80</v>
      </c>
      <c r="AW415" s="13" t="s">
        <v>33</v>
      </c>
      <c r="AX415" s="13" t="s">
        <v>72</v>
      </c>
      <c r="AY415" s="194" t="s">
        <v>133</v>
      </c>
    </row>
    <row r="416" s="14" customFormat="1">
      <c r="A416" s="14"/>
      <c r="B416" s="200"/>
      <c r="C416" s="14"/>
      <c r="D416" s="193" t="s">
        <v>144</v>
      </c>
      <c r="E416" s="201" t="s">
        <v>3</v>
      </c>
      <c r="F416" s="202" t="s">
        <v>608</v>
      </c>
      <c r="G416" s="14"/>
      <c r="H416" s="203">
        <v>8.6099999999999994</v>
      </c>
      <c r="I416" s="204"/>
      <c r="J416" s="14"/>
      <c r="K416" s="14"/>
      <c r="L416" s="200"/>
      <c r="M416" s="205"/>
      <c r="N416" s="206"/>
      <c r="O416" s="206"/>
      <c r="P416" s="206"/>
      <c r="Q416" s="206"/>
      <c r="R416" s="206"/>
      <c r="S416" s="206"/>
      <c r="T416" s="20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1" t="s">
        <v>144</v>
      </c>
      <c r="AU416" s="201" t="s">
        <v>82</v>
      </c>
      <c r="AV416" s="14" t="s">
        <v>82</v>
      </c>
      <c r="AW416" s="14" t="s">
        <v>33</v>
      </c>
      <c r="AX416" s="14" t="s">
        <v>72</v>
      </c>
      <c r="AY416" s="201" t="s">
        <v>133</v>
      </c>
    </row>
    <row r="417" s="14" customFormat="1">
      <c r="A417" s="14"/>
      <c r="B417" s="200"/>
      <c r="C417" s="14"/>
      <c r="D417" s="193" t="s">
        <v>144</v>
      </c>
      <c r="E417" s="201" t="s">
        <v>3</v>
      </c>
      <c r="F417" s="202" t="s">
        <v>609</v>
      </c>
      <c r="G417" s="14"/>
      <c r="H417" s="203">
        <v>7.0250000000000004</v>
      </c>
      <c r="I417" s="204"/>
      <c r="J417" s="14"/>
      <c r="K417" s="14"/>
      <c r="L417" s="200"/>
      <c r="M417" s="205"/>
      <c r="N417" s="206"/>
      <c r="O417" s="206"/>
      <c r="P417" s="206"/>
      <c r="Q417" s="206"/>
      <c r="R417" s="206"/>
      <c r="S417" s="206"/>
      <c r="T417" s="20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01" t="s">
        <v>144</v>
      </c>
      <c r="AU417" s="201" t="s">
        <v>82</v>
      </c>
      <c r="AV417" s="14" t="s">
        <v>82</v>
      </c>
      <c r="AW417" s="14" t="s">
        <v>33</v>
      </c>
      <c r="AX417" s="14" t="s">
        <v>72</v>
      </c>
      <c r="AY417" s="201" t="s">
        <v>133</v>
      </c>
    </row>
    <row r="418" s="14" customFormat="1">
      <c r="A418" s="14"/>
      <c r="B418" s="200"/>
      <c r="C418" s="14"/>
      <c r="D418" s="193" t="s">
        <v>144</v>
      </c>
      <c r="E418" s="201" t="s">
        <v>3</v>
      </c>
      <c r="F418" s="202" t="s">
        <v>610</v>
      </c>
      <c r="G418" s="14"/>
      <c r="H418" s="203">
        <v>1.615</v>
      </c>
      <c r="I418" s="204"/>
      <c r="J418" s="14"/>
      <c r="K418" s="14"/>
      <c r="L418" s="200"/>
      <c r="M418" s="205"/>
      <c r="N418" s="206"/>
      <c r="O418" s="206"/>
      <c r="P418" s="206"/>
      <c r="Q418" s="206"/>
      <c r="R418" s="206"/>
      <c r="S418" s="206"/>
      <c r="T418" s="20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1" t="s">
        <v>144</v>
      </c>
      <c r="AU418" s="201" t="s">
        <v>82</v>
      </c>
      <c r="AV418" s="14" t="s">
        <v>82</v>
      </c>
      <c r="AW418" s="14" t="s">
        <v>33</v>
      </c>
      <c r="AX418" s="14" t="s">
        <v>72</v>
      </c>
      <c r="AY418" s="201" t="s">
        <v>133</v>
      </c>
    </row>
    <row r="419" s="14" customFormat="1">
      <c r="A419" s="14"/>
      <c r="B419" s="200"/>
      <c r="C419" s="14"/>
      <c r="D419" s="193" t="s">
        <v>144</v>
      </c>
      <c r="E419" s="201" t="s">
        <v>3</v>
      </c>
      <c r="F419" s="202" t="s">
        <v>611</v>
      </c>
      <c r="G419" s="14"/>
      <c r="H419" s="203">
        <v>1.8400000000000001</v>
      </c>
      <c r="I419" s="204"/>
      <c r="J419" s="14"/>
      <c r="K419" s="14"/>
      <c r="L419" s="200"/>
      <c r="M419" s="205"/>
      <c r="N419" s="206"/>
      <c r="O419" s="206"/>
      <c r="P419" s="206"/>
      <c r="Q419" s="206"/>
      <c r="R419" s="206"/>
      <c r="S419" s="206"/>
      <c r="T419" s="20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01" t="s">
        <v>144</v>
      </c>
      <c r="AU419" s="201" t="s">
        <v>82</v>
      </c>
      <c r="AV419" s="14" t="s">
        <v>82</v>
      </c>
      <c r="AW419" s="14" t="s">
        <v>33</v>
      </c>
      <c r="AX419" s="14" t="s">
        <v>72</v>
      </c>
      <c r="AY419" s="201" t="s">
        <v>133</v>
      </c>
    </row>
    <row r="420" s="14" customFormat="1">
      <c r="A420" s="14"/>
      <c r="B420" s="200"/>
      <c r="C420" s="14"/>
      <c r="D420" s="193" t="s">
        <v>144</v>
      </c>
      <c r="E420" s="201" t="s">
        <v>3</v>
      </c>
      <c r="F420" s="202" t="s">
        <v>612</v>
      </c>
      <c r="G420" s="14"/>
      <c r="H420" s="203">
        <v>0.61399999999999999</v>
      </c>
      <c r="I420" s="204"/>
      <c r="J420" s="14"/>
      <c r="K420" s="14"/>
      <c r="L420" s="200"/>
      <c r="M420" s="205"/>
      <c r="N420" s="206"/>
      <c r="O420" s="206"/>
      <c r="P420" s="206"/>
      <c r="Q420" s="206"/>
      <c r="R420" s="206"/>
      <c r="S420" s="206"/>
      <c r="T420" s="20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01" t="s">
        <v>144</v>
      </c>
      <c r="AU420" s="201" t="s">
        <v>82</v>
      </c>
      <c r="AV420" s="14" t="s">
        <v>82</v>
      </c>
      <c r="AW420" s="14" t="s">
        <v>33</v>
      </c>
      <c r="AX420" s="14" t="s">
        <v>72</v>
      </c>
      <c r="AY420" s="201" t="s">
        <v>133</v>
      </c>
    </row>
    <row r="421" s="14" customFormat="1">
      <c r="A421" s="14"/>
      <c r="B421" s="200"/>
      <c r="C421" s="14"/>
      <c r="D421" s="193" t="s">
        <v>144</v>
      </c>
      <c r="E421" s="201" t="s">
        <v>3</v>
      </c>
      <c r="F421" s="202" t="s">
        <v>613</v>
      </c>
      <c r="G421" s="14"/>
      <c r="H421" s="203">
        <v>3.1400000000000001</v>
      </c>
      <c r="I421" s="204"/>
      <c r="J421" s="14"/>
      <c r="K421" s="14"/>
      <c r="L421" s="200"/>
      <c r="M421" s="205"/>
      <c r="N421" s="206"/>
      <c r="O421" s="206"/>
      <c r="P421" s="206"/>
      <c r="Q421" s="206"/>
      <c r="R421" s="206"/>
      <c r="S421" s="206"/>
      <c r="T421" s="20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1" t="s">
        <v>144</v>
      </c>
      <c r="AU421" s="201" t="s">
        <v>82</v>
      </c>
      <c r="AV421" s="14" t="s">
        <v>82</v>
      </c>
      <c r="AW421" s="14" t="s">
        <v>33</v>
      </c>
      <c r="AX421" s="14" t="s">
        <v>72</v>
      </c>
      <c r="AY421" s="201" t="s">
        <v>133</v>
      </c>
    </row>
    <row r="422" s="15" customFormat="1">
      <c r="A422" s="15"/>
      <c r="B422" s="208"/>
      <c r="C422" s="15"/>
      <c r="D422" s="193" t="s">
        <v>144</v>
      </c>
      <c r="E422" s="209" t="s">
        <v>3</v>
      </c>
      <c r="F422" s="210" t="s">
        <v>161</v>
      </c>
      <c r="G422" s="15"/>
      <c r="H422" s="211">
        <v>22.844000000000001</v>
      </c>
      <c r="I422" s="212"/>
      <c r="J422" s="15"/>
      <c r="K422" s="15"/>
      <c r="L422" s="208"/>
      <c r="M422" s="213"/>
      <c r="N422" s="214"/>
      <c r="O422" s="214"/>
      <c r="P422" s="214"/>
      <c r="Q422" s="214"/>
      <c r="R422" s="214"/>
      <c r="S422" s="214"/>
      <c r="T422" s="2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09" t="s">
        <v>144</v>
      </c>
      <c r="AU422" s="209" t="s">
        <v>82</v>
      </c>
      <c r="AV422" s="15" t="s">
        <v>140</v>
      </c>
      <c r="AW422" s="15" t="s">
        <v>33</v>
      </c>
      <c r="AX422" s="15" t="s">
        <v>80</v>
      </c>
      <c r="AY422" s="209" t="s">
        <v>133</v>
      </c>
    </row>
    <row r="423" s="2" customFormat="1" ht="24.15" customHeight="1">
      <c r="A423" s="39"/>
      <c r="B423" s="173"/>
      <c r="C423" s="174" t="s">
        <v>614</v>
      </c>
      <c r="D423" s="174" t="s">
        <v>135</v>
      </c>
      <c r="E423" s="175" t="s">
        <v>615</v>
      </c>
      <c r="F423" s="176" t="s">
        <v>616</v>
      </c>
      <c r="G423" s="177" t="s">
        <v>138</v>
      </c>
      <c r="H423" s="178">
        <v>480.30000000000001</v>
      </c>
      <c r="I423" s="179"/>
      <c r="J423" s="180">
        <f>ROUND(I423*H423,2)</f>
        <v>0</v>
      </c>
      <c r="K423" s="176" t="s">
        <v>139</v>
      </c>
      <c r="L423" s="40"/>
      <c r="M423" s="181" t="s">
        <v>3</v>
      </c>
      <c r="N423" s="182" t="s">
        <v>43</v>
      </c>
      <c r="O423" s="73"/>
      <c r="P423" s="183">
        <f>O423*H423</f>
        <v>0</v>
      </c>
      <c r="Q423" s="183">
        <v>0.01</v>
      </c>
      <c r="R423" s="183">
        <f>Q423*H423</f>
        <v>4.8029999999999999</v>
      </c>
      <c r="S423" s="183">
        <v>0</v>
      </c>
      <c r="T423" s="18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185" t="s">
        <v>140</v>
      </c>
      <c r="AT423" s="185" t="s">
        <v>135</v>
      </c>
      <c r="AU423" s="185" t="s">
        <v>82</v>
      </c>
      <c r="AY423" s="20" t="s">
        <v>133</v>
      </c>
      <c r="BE423" s="186">
        <f>IF(N423="základní",J423,0)</f>
        <v>0</v>
      </c>
      <c r="BF423" s="186">
        <f>IF(N423="snížená",J423,0)</f>
        <v>0</v>
      </c>
      <c r="BG423" s="186">
        <f>IF(N423="zákl. přenesená",J423,0)</f>
        <v>0</v>
      </c>
      <c r="BH423" s="186">
        <f>IF(N423="sníž. přenesená",J423,0)</f>
        <v>0</v>
      </c>
      <c r="BI423" s="186">
        <f>IF(N423="nulová",J423,0)</f>
        <v>0</v>
      </c>
      <c r="BJ423" s="20" t="s">
        <v>80</v>
      </c>
      <c r="BK423" s="186">
        <f>ROUND(I423*H423,2)</f>
        <v>0</v>
      </c>
      <c r="BL423" s="20" t="s">
        <v>140</v>
      </c>
      <c r="BM423" s="185" t="s">
        <v>617</v>
      </c>
    </row>
    <row r="424" s="2" customFormat="1">
      <c r="A424" s="39"/>
      <c r="B424" s="40"/>
      <c r="C424" s="39"/>
      <c r="D424" s="187" t="s">
        <v>142</v>
      </c>
      <c r="E424" s="39"/>
      <c r="F424" s="188" t="s">
        <v>618</v>
      </c>
      <c r="G424" s="39"/>
      <c r="H424" s="39"/>
      <c r="I424" s="189"/>
      <c r="J424" s="39"/>
      <c r="K424" s="39"/>
      <c r="L424" s="40"/>
      <c r="M424" s="190"/>
      <c r="N424" s="191"/>
      <c r="O424" s="73"/>
      <c r="P424" s="73"/>
      <c r="Q424" s="73"/>
      <c r="R424" s="73"/>
      <c r="S424" s="73"/>
      <c r="T424" s="74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20" t="s">
        <v>142</v>
      </c>
      <c r="AU424" s="20" t="s">
        <v>82</v>
      </c>
    </row>
    <row r="425" s="13" customFormat="1">
      <c r="A425" s="13"/>
      <c r="B425" s="192"/>
      <c r="C425" s="13"/>
      <c r="D425" s="193" t="s">
        <v>144</v>
      </c>
      <c r="E425" s="194" t="s">
        <v>3</v>
      </c>
      <c r="F425" s="195" t="s">
        <v>549</v>
      </c>
      <c r="G425" s="13"/>
      <c r="H425" s="194" t="s">
        <v>3</v>
      </c>
      <c r="I425" s="196"/>
      <c r="J425" s="13"/>
      <c r="K425" s="13"/>
      <c r="L425" s="192"/>
      <c r="M425" s="197"/>
      <c r="N425" s="198"/>
      <c r="O425" s="198"/>
      <c r="P425" s="198"/>
      <c r="Q425" s="198"/>
      <c r="R425" s="198"/>
      <c r="S425" s="198"/>
      <c r="T425" s="19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4" t="s">
        <v>144</v>
      </c>
      <c r="AU425" s="194" t="s">
        <v>82</v>
      </c>
      <c r="AV425" s="13" t="s">
        <v>80</v>
      </c>
      <c r="AW425" s="13" t="s">
        <v>33</v>
      </c>
      <c r="AX425" s="13" t="s">
        <v>72</v>
      </c>
      <c r="AY425" s="194" t="s">
        <v>133</v>
      </c>
    </row>
    <row r="426" s="13" customFormat="1">
      <c r="A426" s="13"/>
      <c r="B426" s="192"/>
      <c r="C426" s="13"/>
      <c r="D426" s="193" t="s">
        <v>144</v>
      </c>
      <c r="E426" s="194" t="s">
        <v>3</v>
      </c>
      <c r="F426" s="195" t="s">
        <v>619</v>
      </c>
      <c r="G426" s="13"/>
      <c r="H426" s="194" t="s">
        <v>3</v>
      </c>
      <c r="I426" s="196"/>
      <c r="J426" s="13"/>
      <c r="K426" s="13"/>
      <c r="L426" s="192"/>
      <c r="M426" s="197"/>
      <c r="N426" s="198"/>
      <c r="O426" s="198"/>
      <c r="P426" s="198"/>
      <c r="Q426" s="198"/>
      <c r="R426" s="198"/>
      <c r="S426" s="198"/>
      <c r="T426" s="19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4" t="s">
        <v>144</v>
      </c>
      <c r="AU426" s="194" t="s">
        <v>82</v>
      </c>
      <c r="AV426" s="13" t="s">
        <v>80</v>
      </c>
      <c r="AW426" s="13" t="s">
        <v>33</v>
      </c>
      <c r="AX426" s="13" t="s">
        <v>72</v>
      </c>
      <c r="AY426" s="194" t="s">
        <v>133</v>
      </c>
    </row>
    <row r="427" s="14" customFormat="1">
      <c r="A427" s="14"/>
      <c r="B427" s="200"/>
      <c r="C427" s="14"/>
      <c r="D427" s="193" t="s">
        <v>144</v>
      </c>
      <c r="E427" s="201" t="s">
        <v>3</v>
      </c>
      <c r="F427" s="202" t="s">
        <v>551</v>
      </c>
      <c r="G427" s="14"/>
      <c r="H427" s="203">
        <v>287</v>
      </c>
      <c r="I427" s="204"/>
      <c r="J427" s="14"/>
      <c r="K427" s="14"/>
      <c r="L427" s="200"/>
      <c r="M427" s="205"/>
      <c r="N427" s="206"/>
      <c r="O427" s="206"/>
      <c r="P427" s="206"/>
      <c r="Q427" s="206"/>
      <c r="R427" s="206"/>
      <c r="S427" s="206"/>
      <c r="T427" s="20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01" t="s">
        <v>144</v>
      </c>
      <c r="AU427" s="201" t="s">
        <v>82</v>
      </c>
      <c r="AV427" s="14" t="s">
        <v>82</v>
      </c>
      <c r="AW427" s="14" t="s">
        <v>33</v>
      </c>
      <c r="AX427" s="14" t="s">
        <v>72</v>
      </c>
      <c r="AY427" s="201" t="s">
        <v>133</v>
      </c>
    </row>
    <row r="428" s="14" customFormat="1">
      <c r="A428" s="14"/>
      <c r="B428" s="200"/>
      <c r="C428" s="14"/>
      <c r="D428" s="193" t="s">
        <v>144</v>
      </c>
      <c r="E428" s="201" t="s">
        <v>3</v>
      </c>
      <c r="F428" s="202" t="s">
        <v>553</v>
      </c>
      <c r="G428" s="14"/>
      <c r="H428" s="203">
        <v>32.299999999999997</v>
      </c>
      <c r="I428" s="204"/>
      <c r="J428" s="14"/>
      <c r="K428" s="14"/>
      <c r="L428" s="200"/>
      <c r="M428" s="205"/>
      <c r="N428" s="206"/>
      <c r="O428" s="206"/>
      <c r="P428" s="206"/>
      <c r="Q428" s="206"/>
      <c r="R428" s="206"/>
      <c r="S428" s="206"/>
      <c r="T428" s="20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01" t="s">
        <v>144</v>
      </c>
      <c r="AU428" s="201" t="s">
        <v>82</v>
      </c>
      <c r="AV428" s="14" t="s">
        <v>82</v>
      </c>
      <c r="AW428" s="14" t="s">
        <v>33</v>
      </c>
      <c r="AX428" s="14" t="s">
        <v>72</v>
      </c>
      <c r="AY428" s="201" t="s">
        <v>133</v>
      </c>
    </row>
    <row r="429" s="14" customFormat="1">
      <c r="A429" s="14"/>
      <c r="B429" s="200"/>
      <c r="C429" s="14"/>
      <c r="D429" s="193" t="s">
        <v>144</v>
      </c>
      <c r="E429" s="201" t="s">
        <v>3</v>
      </c>
      <c r="F429" s="202" t="s">
        <v>554</v>
      </c>
      <c r="G429" s="14"/>
      <c r="H429" s="203">
        <v>36.799999999999997</v>
      </c>
      <c r="I429" s="204"/>
      <c r="J429" s="14"/>
      <c r="K429" s="14"/>
      <c r="L429" s="200"/>
      <c r="M429" s="205"/>
      <c r="N429" s="206"/>
      <c r="O429" s="206"/>
      <c r="P429" s="206"/>
      <c r="Q429" s="206"/>
      <c r="R429" s="206"/>
      <c r="S429" s="206"/>
      <c r="T429" s="20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01" t="s">
        <v>144</v>
      </c>
      <c r="AU429" s="201" t="s">
        <v>82</v>
      </c>
      <c r="AV429" s="14" t="s">
        <v>82</v>
      </c>
      <c r="AW429" s="14" t="s">
        <v>33</v>
      </c>
      <c r="AX429" s="14" t="s">
        <v>72</v>
      </c>
      <c r="AY429" s="201" t="s">
        <v>133</v>
      </c>
    </row>
    <row r="430" s="14" customFormat="1">
      <c r="A430" s="14"/>
      <c r="B430" s="200"/>
      <c r="C430" s="14"/>
      <c r="D430" s="193" t="s">
        <v>144</v>
      </c>
      <c r="E430" s="201" t="s">
        <v>3</v>
      </c>
      <c r="F430" s="202" t="s">
        <v>620</v>
      </c>
      <c r="G430" s="14"/>
      <c r="H430" s="203">
        <v>61.399999999999999</v>
      </c>
      <c r="I430" s="204"/>
      <c r="J430" s="14"/>
      <c r="K430" s="14"/>
      <c r="L430" s="200"/>
      <c r="M430" s="205"/>
      <c r="N430" s="206"/>
      <c r="O430" s="206"/>
      <c r="P430" s="206"/>
      <c r="Q430" s="206"/>
      <c r="R430" s="206"/>
      <c r="S430" s="206"/>
      <c r="T430" s="20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01" t="s">
        <v>144</v>
      </c>
      <c r="AU430" s="201" t="s">
        <v>82</v>
      </c>
      <c r="AV430" s="14" t="s">
        <v>82</v>
      </c>
      <c r="AW430" s="14" t="s">
        <v>33</v>
      </c>
      <c r="AX430" s="14" t="s">
        <v>72</v>
      </c>
      <c r="AY430" s="201" t="s">
        <v>133</v>
      </c>
    </row>
    <row r="431" s="14" customFormat="1">
      <c r="A431" s="14"/>
      <c r="B431" s="200"/>
      <c r="C431" s="14"/>
      <c r="D431" s="193" t="s">
        <v>144</v>
      </c>
      <c r="E431" s="201" t="s">
        <v>3</v>
      </c>
      <c r="F431" s="202" t="s">
        <v>556</v>
      </c>
      <c r="G431" s="14"/>
      <c r="H431" s="203">
        <v>62.799999999999997</v>
      </c>
      <c r="I431" s="204"/>
      <c r="J431" s="14"/>
      <c r="K431" s="14"/>
      <c r="L431" s="200"/>
      <c r="M431" s="205"/>
      <c r="N431" s="206"/>
      <c r="O431" s="206"/>
      <c r="P431" s="206"/>
      <c r="Q431" s="206"/>
      <c r="R431" s="206"/>
      <c r="S431" s="206"/>
      <c r="T431" s="20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01" t="s">
        <v>144</v>
      </c>
      <c r="AU431" s="201" t="s">
        <v>82</v>
      </c>
      <c r="AV431" s="14" t="s">
        <v>82</v>
      </c>
      <c r="AW431" s="14" t="s">
        <v>33</v>
      </c>
      <c r="AX431" s="14" t="s">
        <v>72</v>
      </c>
      <c r="AY431" s="201" t="s">
        <v>133</v>
      </c>
    </row>
    <row r="432" s="15" customFormat="1">
      <c r="A432" s="15"/>
      <c r="B432" s="208"/>
      <c r="C432" s="15"/>
      <c r="D432" s="193" t="s">
        <v>144</v>
      </c>
      <c r="E432" s="209" t="s">
        <v>3</v>
      </c>
      <c r="F432" s="210" t="s">
        <v>161</v>
      </c>
      <c r="G432" s="15"/>
      <c r="H432" s="211">
        <v>480.30000000000001</v>
      </c>
      <c r="I432" s="212"/>
      <c r="J432" s="15"/>
      <c r="K432" s="15"/>
      <c r="L432" s="208"/>
      <c r="M432" s="213"/>
      <c r="N432" s="214"/>
      <c r="O432" s="214"/>
      <c r="P432" s="214"/>
      <c r="Q432" s="214"/>
      <c r="R432" s="214"/>
      <c r="S432" s="214"/>
      <c r="T432" s="2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09" t="s">
        <v>144</v>
      </c>
      <c r="AU432" s="209" t="s">
        <v>82</v>
      </c>
      <c r="AV432" s="15" t="s">
        <v>140</v>
      </c>
      <c r="AW432" s="15" t="s">
        <v>33</v>
      </c>
      <c r="AX432" s="15" t="s">
        <v>80</v>
      </c>
      <c r="AY432" s="209" t="s">
        <v>133</v>
      </c>
    </row>
    <row r="433" s="2" customFormat="1" ht="24.15" customHeight="1">
      <c r="A433" s="39"/>
      <c r="B433" s="173"/>
      <c r="C433" s="174" t="s">
        <v>621</v>
      </c>
      <c r="D433" s="174" t="s">
        <v>135</v>
      </c>
      <c r="E433" s="175" t="s">
        <v>622</v>
      </c>
      <c r="F433" s="176" t="s">
        <v>623</v>
      </c>
      <c r="G433" s="177" t="s">
        <v>138</v>
      </c>
      <c r="H433" s="178">
        <v>480.30000000000001</v>
      </c>
      <c r="I433" s="179"/>
      <c r="J433" s="180">
        <f>ROUND(I433*H433,2)</f>
        <v>0</v>
      </c>
      <c r="K433" s="176" t="s">
        <v>139</v>
      </c>
      <c r="L433" s="40"/>
      <c r="M433" s="181" t="s">
        <v>3</v>
      </c>
      <c r="N433" s="182" t="s">
        <v>43</v>
      </c>
      <c r="O433" s="73"/>
      <c r="P433" s="183">
        <f>O433*H433</f>
        <v>0</v>
      </c>
      <c r="Q433" s="183">
        <v>0.0041000000000000003</v>
      </c>
      <c r="R433" s="183">
        <f>Q433*H433</f>
        <v>1.9692300000000003</v>
      </c>
      <c r="S433" s="183">
        <v>0</v>
      </c>
      <c r="T433" s="18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185" t="s">
        <v>140</v>
      </c>
      <c r="AT433" s="185" t="s">
        <v>135</v>
      </c>
      <c r="AU433" s="185" t="s">
        <v>82</v>
      </c>
      <c r="AY433" s="20" t="s">
        <v>133</v>
      </c>
      <c r="BE433" s="186">
        <f>IF(N433="základní",J433,0)</f>
        <v>0</v>
      </c>
      <c r="BF433" s="186">
        <f>IF(N433="snížená",J433,0)</f>
        <v>0</v>
      </c>
      <c r="BG433" s="186">
        <f>IF(N433="zákl. přenesená",J433,0)</f>
        <v>0</v>
      </c>
      <c r="BH433" s="186">
        <f>IF(N433="sníž. přenesená",J433,0)</f>
        <v>0</v>
      </c>
      <c r="BI433" s="186">
        <f>IF(N433="nulová",J433,0)</f>
        <v>0</v>
      </c>
      <c r="BJ433" s="20" t="s">
        <v>80</v>
      </c>
      <c r="BK433" s="186">
        <f>ROUND(I433*H433,2)</f>
        <v>0</v>
      </c>
      <c r="BL433" s="20" t="s">
        <v>140</v>
      </c>
      <c r="BM433" s="185" t="s">
        <v>624</v>
      </c>
    </row>
    <row r="434" s="2" customFormat="1">
      <c r="A434" s="39"/>
      <c r="B434" s="40"/>
      <c r="C434" s="39"/>
      <c r="D434" s="187" t="s">
        <v>142</v>
      </c>
      <c r="E434" s="39"/>
      <c r="F434" s="188" t="s">
        <v>625</v>
      </c>
      <c r="G434" s="39"/>
      <c r="H434" s="39"/>
      <c r="I434" s="189"/>
      <c r="J434" s="39"/>
      <c r="K434" s="39"/>
      <c r="L434" s="40"/>
      <c r="M434" s="190"/>
      <c r="N434" s="191"/>
      <c r="O434" s="73"/>
      <c r="P434" s="73"/>
      <c r="Q434" s="73"/>
      <c r="R434" s="73"/>
      <c r="S434" s="73"/>
      <c r="T434" s="74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20" t="s">
        <v>142</v>
      </c>
      <c r="AU434" s="20" t="s">
        <v>82</v>
      </c>
    </row>
    <row r="435" s="13" customFormat="1">
      <c r="A435" s="13"/>
      <c r="B435" s="192"/>
      <c r="C435" s="13"/>
      <c r="D435" s="193" t="s">
        <v>144</v>
      </c>
      <c r="E435" s="194" t="s">
        <v>3</v>
      </c>
      <c r="F435" s="195" t="s">
        <v>549</v>
      </c>
      <c r="G435" s="13"/>
      <c r="H435" s="194" t="s">
        <v>3</v>
      </c>
      <c r="I435" s="196"/>
      <c r="J435" s="13"/>
      <c r="K435" s="13"/>
      <c r="L435" s="192"/>
      <c r="M435" s="197"/>
      <c r="N435" s="198"/>
      <c r="O435" s="198"/>
      <c r="P435" s="198"/>
      <c r="Q435" s="198"/>
      <c r="R435" s="198"/>
      <c r="S435" s="198"/>
      <c r="T435" s="19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4" t="s">
        <v>144</v>
      </c>
      <c r="AU435" s="194" t="s">
        <v>82</v>
      </c>
      <c r="AV435" s="13" t="s">
        <v>80</v>
      </c>
      <c r="AW435" s="13" t="s">
        <v>33</v>
      </c>
      <c r="AX435" s="13" t="s">
        <v>72</v>
      </c>
      <c r="AY435" s="194" t="s">
        <v>133</v>
      </c>
    </row>
    <row r="436" s="13" customFormat="1">
      <c r="A436" s="13"/>
      <c r="B436" s="192"/>
      <c r="C436" s="13"/>
      <c r="D436" s="193" t="s">
        <v>144</v>
      </c>
      <c r="E436" s="194" t="s">
        <v>3</v>
      </c>
      <c r="F436" s="195" t="s">
        <v>626</v>
      </c>
      <c r="G436" s="13"/>
      <c r="H436" s="194" t="s">
        <v>3</v>
      </c>
      <c r="I436" s="196"/>
      <c r="J436" s="13"/>
      <c r="K436" s="13"/>
      <c r="L436" s="192"/>
      <c r="M436" s="197"/>
      <c r="N436" s="198"/>
      <c r="O436" s="198"/>
      <c r="P436" s="198"/>
      <c r="Q436" s="198"/>
      <c r="R436" s="198"/>
      <c r="S436" s="198"/>
      <c r="T436" s="19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4" t="s">
        <v>144</v>
      </c>
      <c r="AU436" s="194" t="s">
        <v>82</v>
      </c>
      <c r="AV436" s="13" t="s">
        <v>80</v>
      </c>
      <c r="AW436" s="13" t="s">
        <v>33</v>
      </c>
      <c r="AX436" s="13" t="s">
        <v>72</v>
      </c>
      <c r="AY436" s="194" t="s">
        <v>133</v>
      </c>
    </row>
    <row r="437" s="14" customFormat="1">
      <c r="A437" s="14"/>
      <c r="B437" s="200"/>
      <c r="C437" s="14"/>
      <c r="D437" s="193" t="s">
        <v>144</v>
      </c>
      <c r="E437" s="201" t="s">
        <v>3</v>
      </c>
      <c r="F437" s="202" t="s">
        <v>341</v>
      </c>
      <c r="G437" s="14"/>
      <c r="H437" s="203">
        <v>32.299999999999997</v>
      </c>
      <c r="I437" s="204"/>
      <c r="J437" s="14"/>
      <c r="K437" s="14"/>
      <c r="L437" s="200"/>
      <c r="M437" s="205"/>
      <c r="N437" s="206"/>
      <c r="O437" s="206"/>
      <c r="P437" s="206"/>
      <c r="Q437" s="206"/>
      <c r="R437" s="206"/>
      <c r="S437" s="206"/>
      <c r="T437" s="20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01" t="s">
        <v>144</v>
      </c>
      <c r="AU437" s="201" t="s">
        <v>82</v>
      </c>
      <c r="AV437" s="14" t="s">
        <v>82</v>
      </c>
      <c r="AW437" s="14" t="s">
        <v>33</v>
      </c>
      <c r="AX437" s="14" t="s">
        <v>72</v>
      </c>
      <c r="AY437" s="201" t="s">
        <v>133</v>
      </c>
    </row>
    <row r="438" s="14" customFormat="1">
      <c r="A438" s="14"/>
      <c r="B438" s="200"/>
      <c r="C438" s="14"/>
      <c r="D438" s="193" t="s">
        <v>144</v>
      </c>
      <c r="E438" s="201" t="s">
        <v>3</v>
      </c>
      <c r="F438" s="202" t="s">
        <v>342</v>
      </c>
      <c r="G438" s="14"/>
      <c r="H438" s="203">
        <v>36.799999999999997</v>
      </c>
      <c r="I438" s="204"/>
      <c r="J438" s="14"/>
      <c r="K438" s="14"/>
      <c r="L438" s="200"/>
      <c r="M438" s="205"/>
      <c r="N438" s="206"/>
      <c r="O438" s="206"/>
      <c r="P438" s="206"/>
      <c r="Q438" s="206"/>
      <c r="R438" s="206"/>
      <c r="S438" s="206"/>
      <c r="T438" s="20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01" t="s">
        <v>144</v>
      </c>
      <c r="AU438" s="201" t="s">
        <v>82</v>
      </c>
      <c r="AV438" s="14" t="s">
        <v>82</v>
      </c>
      <c r="AW438" s="14" t="s">
        <v>33</v>
      </c>
      <c r="AX438" s="14" t="s">
        <v>72</v>
      </c>
      <c r="AY438" s="201" t="s">
        <v>133</v>
      </c>
    </row>
    <row r="439" s="14" customFormat="1">
      <c r="A439" s="14"/>
      <c r="B439" s="200"/>
      <c r="C439" s="14"/>
      <c r="D439" s="193" t="s">
        <v>144</v>
      </c>
      <c r="E439" s="201" t="s">
        <v>3</v>
      </c>
      <c r="F439" s="202" t="s">
        <v>343</v>
      </c>
      <c r="G439" s="14"/>
      <c r="H439" s="203">
        <v>61.399999999999999</v>
      </c>
      <c r="I439" s="204"/>
      <c r="J439" s="14"/>
      <c r="K439" s="14"/>
      <c r="L439" s="200"/>
      <c r="M439" s="205"/>
      <c r="N439" s="206"/>
      <c r="O439" s="206"/>
      <c r="P439" s="206"/>
      <c r="Q439" s="206"/>
      <c r="R439" s="206"/>
      <c r="S439" s="206"/>
      <c r="T439" s="20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01" t="s">
        <v>144</v>
      </c>
      <c r="AU439" s="201" t="s">
        <v>82</v>
      </c>
      <c r="AV439" s="14" t="s">
        <v>82</v>
      </c>
      <c r="AW439" s="14" t="s">
        <v>33</v>
      </c>
      <c r="AX439" s="14" t="s">
        <v>72</v>
      </c>
      <c r="AY439" s="201" t="s">
        <v>133</v>
      </c>
    </row>
    <row r="440" s="14" customFormat="1">
      <c r="A440" s="14"/>
      <c r="B440" s="200"/>
      <c r="C440" s="14"/>
      <c r="D440" s="193" t="s">
        <v>144</v>
      </c>
      <c r="E440" s="201" t="s">
        <v>3</v>
      </c>
      <c r="F440" s="202" t="s">
        <v>344</v>
      </c>
      <c r="G440" s="14"/>
      <c r="H440" s="203">
        <v>62.799999999999997</v>
      </c>
      <c r="I440" s="204"/>
      <c r="J440" s="14"/>
      <c r="K440" s="14"/>
      <c r="L440" s="200"/>
      <c r="M440" s="205"/>
      <c r="N440" s="206"/>
      <c r="O440" s="206"/>
      <c r="P440" s="206"/>
      <c r="Q440" s="206"/>
      <c r="R440" s="206"/>
      <c r="S440" s="206"/>
      <c r="T440" s="20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01" t="s">
        <v>144</v>
      </c>
      <c r="AU440" s="201" t="s">
        <v>82</v>
      </c>
      <c r="AV440" s="14" t="s">
        <v>82</v>
      </c>
      <c r="AW440" s="14" t="s">
        <v>33</v>
      </c>
      <c r="AX440" s="14" t="s">
        <v>72</v>
      </c>
      <c r="AY440" s="201" t="s">
        <v>133</v>
      </c>
    </row>
    <row r="441" s="14" customFormat="1">
      <c r="A441" s="14"/>
      <c r="B441" s="200"/>
      <c r="C441" s="14"/>
      <c r="D441" s="193" t="s">
        <v>144</v>
      </c>
      <c r="E441" s="201" t="s">
        <v>3</v>
      </c>
      <c r="F441" s="202" t="s">
        <v>345</v>
      </c>
      <c r="G441" s="14"/>
      <c r="H441" s="203">
        <v>287</v>
      </c>
      <c r="I441" s="204"/>
      <c r="J441" s="14"/>
      <c r="K441" s="14"/>
      <c r="L441" s="200"/>
      <c r="M441" s="205"/>
      <c r="N441" s="206"/>
      <c r="O441" s="206"/>
      <c r="P441" s="206"/>
      <c r="Q441" s="206"/>
      <c r="R441" s="206"/>
      <c r="S441" s="206"/>
      <c r="T441" s="20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01" t="s">
        <v>144</v>
      </c>
      <c r="AU441" s="201" t="s">
        <v>82</v>
      </c>
      <c r="AV441" s="14" t="s">
        <v>82</v>
      </c>
      <c r="AW441" s="14" t="s">
        <v>33</v>
      </c>
      <c r="AX441" s="14" t="s">
        <v>72</v>
      </c>
      <c r="AY441" s="201" t="s">
        <v>133</v>
      </c>
    </row>
    <row r="442" s="15" customFormat="1">
      <c r="A442" s="15"/>
      <c r="B442" s="208"/>
      <c r="C442" s="15"/>
      <c r="D442" s="193" t="s">
        <v>144</v>
      </c>
      <c r="E442" s="209" t="s">
        <v>3</v>
      </c>
      <c r="F442" s="210" t="s">
        <v>161</v>
      </c>
      <c r="G442" s="15"/>
      <c r="H442" s="211">
        <v>480.30000000000001</v>
      </c>
      <c r="I442" s="212"/>
      <c r="J442" s="15"/>
      <c r="K442" s="15"/>
      <c r="L442" s="208"/>
      <c r="M442" s="213"/>
      <c r="N442" s="214"/>
      <c r="O442" s="214"/>
      <c r="P442" s="214"/>
      <c r="Q442" s="214"/>
      <c r="R442" s="214"/>
      <c r="S442" s="214"/>
      <c r="T442" s="2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09" t="s">
        <v>144</v>
      </c>
      <c r="AU442" s="209" t="s">
        <v>82</v>
      </c>
      <c r="AV442" s="15" t="s">
        <v>140</v>
      </c>
      <c r="AW442" s="15" t="s">
        <v>33</v>
      </c>
      <c r="AX442" s="15" t="s">
        <v>80</v>
      </c>
      <c r="AY442" s="209" t="s">
        <v>133</v>
      </c>
    </row>
    <row r="443" s="2" customFormat="1" ht="66.75" customHeight="1">
      <c r="A443" s="39"/>
      <c r="B443" s="173"/>
      <c r="C443" s="174" t="s">
        <v>627</v>
      </c>
      <c r="D443" s="174" t="s">
        <v>135</v>
      </c>
      <c r="E443" s="175" t="s">
        <v>628</v>
      </c>
      <c r="F443" s="176" t="s">
        <v>629</v>
      </c>
      <c r="G443" s="177" t="s">
        <v>227</v>
      </c>
      <c r="H443" s="178">
        <v>36</v>
      </c>
      <c r="I443" s="179"/>
      <c r="J443" s="180">
        <f>ROUND(I443*H443,2)</f>
        <v>0</v>
      </c>
      <c r="K443" s="176" t="s">
        <v>139</v>
      </c>
      <c r="L443" s="40"/>
      <c r="M443" s="181" t="s">
        <v>3</v>
      </c>
      <c r="N443" s="182" t="s">
        <v>43</v>
      </c>
      <c r="O443" s="73"/>
      <c r="P443" s="183">
        <f>O443*H443</f>
        <v>0</v>
      </c>
      <c r="Q443" s="183">
        <v>0.0063899999999999998</v>
      </c>
      <c r="R443" s="183">
        <f>Q443*H443</f>
        <v>0.23003999999999999</v>
      </c>
      <c r="S443" s="183">
        <v>0</v>
      </c>
      <c r="T443" s="184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185" t="s">
        <v>140</v>
      </c>
      <c r="AT443" s="185" t="s">
        <v>135</v>
      </c>
      <c r="AU443" s="185" t="s">
        <v>82</v>
      </c>
      <c r="AY443" s="20" t="s">
        <v>133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20" t="s">
        <v>80</v>
      </c>
      <c r="BK443" s="186">
        <f>ROUND(I443*H443,2)</f>
        <v>0</v>
      </c>
      <c r="BL443" s="20" t="s">
        <v>140</v>
      </c>
      <c r="BM443" s="185" t="s">
        <v>630</v>
      </c>
    </row>
    <row r="444" s="2" customFormat="1">
      <c r="A444" s="39"/>
      <c r="B444" s="40"/>
      <c r="C444" s="39"/>
      <c r="D444" s="187" t="s">
        <v>142</v>
      </c>
      <c r="E444" s="39"/>
      <c r="F444" s="188" t="s">
        <v>631</v>
      </c>
      <c r="G444" s="39"/>
      <c r="H444" s="39"/>
      <c r="I444" s="189"/>
      <c r="J444" s="39"/>
      <c r="K444" s="39"/>
      <c r="L444" s="40"/>
      <c r="M444" s="190"/>
      <c r="N444" s="191"/>
      <c r="O444" s="73"/>
      <c r="P444" s="73"/>
      <c r="Q444" s="73"/>
      <c r="R444" s="73"/>
      <c r="S444" s="73"/>
      <c r="T444" s="74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20" t="s">
        <v>142</v>
      </c>
      <c r="AU444" s="20" t="s">
        <v>82</v>
      </c>
    </row>
    <row r="445" s="13" customFormat="1">
      <c r="A445" s="13"/>
      <c r="B445" s="192"/>
      <c r="C445" s="13"/>
      <c r="D445" s="193" t="s">
        <v>144</v>
      </c>
      <c r="E445" s="194" t="s">
        <v>3</v>
      </c>
      <c r="F445" s="195" t="s">
        <v>632</v>
      </c>
      <c r="G445" s="13"/>
      <c r="H445" s="194" t="s">
        <v>3</v>
      </c>
      <c r="I445" s="196"/>
      <c r="J445" s="13"/>
      <c r="K445" s="13"/>
      <c r="L445" s="192"/>
      <c r="M445" s="197"/>
      <c r="N445" s="198"/>
      <c r="O445" s="198"/>
      <c r="P445" s="198"/>
      <c r="Q445" s="198"/>
      <c r="R445" s="198"/>
      <c r="S445" s="198"/>
      <c r="T445" s="19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4" t="s">
        <v>144</v>
      </c>
      <c r="AU445" s="194" t="s">
        <v>82</v>
      </c>
      <c r="AV445" s="13" t="s">
        <v>80</v>
      </c>
      <c r="AW445" s="13" t="s">
        <v>33</v>
      </c>
      <c r="AX445" s="13" t="s">
        <v>72</v>
      </c>
      <c r="AY445" s="194" t="s">
        <v>133</v>
      </c>
    </row>
    <row r="446" s="13" customFormat="1">
      <c r="A446" s="13"/>
      <c r="B446" s="192"/>
      <c r="C446" s="13"/>
      <c r="D446" s="193" t="s">
        <v>144</v>
      </c>
      <c r="E446" s="194" t="s">
        <v>3</v>
      </c>
      <c r="F446" s="195" t="s">
        <v>633</v>
      </c>
      <c r="G446" s="13"/>
      <c r="H446" s="194" t="s">
        <v>3</v>
      </c>
      <c r="I446" s="196"/>
      <c r="J446" s="13"/>
      <c r="K446" s="13"/>
      <c r="L446" s="192"/>
      <c r="M446" s="197"/>
      <c r="N446" s="198"/>
      <c r="O446" s="198"/>
      <c r="P446" s="198"/>
      <c r="Q446" s="198"/>
      <c r="R446" s="198"/>
      <c r="S446" s="198"/>
      <c r="T446" s="19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94" t="s">
        <v>144</v>
      </c>
      <c r="AU446" s="194" t="s">
        <v>82</v>
      </c>
      <c r="AV446" s="13" t="s">
        <v>80</v>
      </c>
      <c r="AW446" s="13" t="s">
        <v>33</v>
      </c>
      <c r="AX446" s="13" t="s">
        <v>72</v>
      </c>
      <c r="AY446" s="194" t="s">
        <v>133</v>
      </c>
    </row>
    <row r="447" s="14" customFormat="1">
      <c r="A447" s="14"/>
      <c r="B447" s="200"/>
      <c r="C447" s="14"/>
      <c r="D447" s="193" t="s">
        <v>144</v>
      </c>
      <c r="E447" s="201" t="s">
        <v>3</v>
      </c>
      <c r="F447" s="202" t="s">
        <v>634</v>
      </c>
      <c r="G447" s="14"/>
      <c r="H447" s="203">
        <v>5.5</v>
      </c>
      <c r="I447" s="204"/>
      <c r="J447" s="14"/>
      <c r="K447" s="14"/>
      <c r="L447" s="200"/>
      <c r="M447" s="205"/>
      <c r="N447" s="206"/>
      <c r="O447" s="206"/>
      <c r="P447" s="206"/>
      <c r="Q447" s="206"/>
      <c r="R447" s="206"/>
      <c r="S447" s="206"/>
      <c r="T447" s="20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01" t="s">
        <v>144</v>
      </c>
      <c r="AU447" s="201" t="s">
        <v>82</v>
      </c>
      <c r="AV447" s="14" t="s">
        <v>82</v>
      </c>
      <c r="AW447" s="14" t="s">
        <v>33</v>
      </c>
      <c r="AX447" s="14" t="s">
        <v>72</v>
      </c>
      <c r="AY447" s="201" t="s">
        <v>133</v>
      </c>
    </row>
    <row r="448" s="14" customFormat="1">
      <c r="A448" s="14"/>
      <c r="B448" s="200"/>
      <c r="C448" s="14"/>
      <c r="D448" s="193" t="s">
        <v>144</v>
      </c>
      <c r="E448" s="201" t="s">
        <v>3</v>
      </c>
      <c r="F448" s="202" t="s">
        <v>635</v>
      </c>
      <c r="G448" s="14"/>
      <c r="H448" s="203">
        <v>5.5</v>
      </c>
      <c r="I448" s="204"/>
      <c r="J448" s="14"/>
      <c r="K448" s="14"/>
      <c r="L448" s="200"/>
      <c r="M448" s="205"/>
      <c r="N448" s="206"/>
      <c r="O448" s="206"/>
      <c r="P448" s="206"/>
      <c r="Q448" s="206"/>
      <c r="R448" s="206"/>
      <c r="S448" s="206"/>
      <c r="T448" s="20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01" t="s">
        <v>144</v>
      </c>
      <c r="AU448" s="201" t="s">
        <v>82</v>
      </c>
      <c r="AV448" s="14" t="s">
        <v>82</v>
      </c>
      <c r="AW448" s="14" t="s">
        <v>33</v>
      </c>
      <c r="AX448" s="14" t="s">
        <v>72</v>
      </c>
      <c r="AY448" s="201" t="s">
        <v>133</v>
      </c>
    </row>
    <row r="449" s="14" customFormat="1">
      <c r="A449" s="14"/>
      <c r="B449" s="200"/>
      <c r="C449" s="14"/>
      <c r="D449" s="193" t="s">
        <v>144</v>
      </c>
      <c r="E449" s="201" t="s">
        <v>3</v>
      </c>
      <c r="F449" s="202" t="s">
        <v>636</v>
      </c>
      <c r="G449" s="14"/>
      <c r="H449" s="203">
        <v>10</v>
      </c>
      <c r="I449" s="204"/>
      <c r="J449" s="14"/>
      <c r="K449" s="14"/>
      <c r="L449" s="200"/>
      <c r="M449" s="205"/>
      <c r="N449" s="206"/>
      <c r="O449" s="206"/>
      <c r="P449" s="206"/>
      <c r="Q449" s="206"/>
      <c r="R449" s="206"/>
      <c r="S449" s="206"/>
      <c r="T449" s="20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01" t="s">
        <v>144</v>
      </c>
      <c r="AU449" s="201" t="s">
        <v>82</v>
      </c>
      <c r="AV449" s="14" t="s">
        <v>82</v>
      </c>
      <c r="AW449" s="14" t="s">
        <v>33</v>
      </c>
      <c r="AX449" s="14" t="s">
        <v>72</v>
      </c>
      <c r="AY449" s="201" t="s">
        <v>133</v>
      </c>
    </row>
    <row r="450" s="14" customFormat="1">
      <c r="A450" s="14"/>
      <c r="B450" s="200"/>
      <c r="C450" s="14"/>
      <c r="D450" s="193" t="s">
        <v>144</v>
      </c>
      <c r="E450" s="201" t="s">
        <v>3</v>
      </c>
      <c r="F450" s="202" t="s">
        <v>637</v>
      </c>
      <c r="G450" s="14"/>
      <c r="H450" s="203">
        <v>15</v>
      </c>
      <c r="I450" s="204"/>
      <c r="J450" s="14"/>
      <c r="K450" s="14"/>
      <c r="L450" s="200"/>
      <c r="M450" s="205"/>
      <c r="N450" s="206"/>
      <c r="O450" s="206"/>
      <c r="P450" s="206"/>
      <c r="Q450" s="206"/>
      <c r="R450" s="206"/>
      <c r="S450" s="206"/>
      <c r="T450" s="20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01" t="s">
        <v>144</v>
      </c>
      <c r="AU450" s="201" t="s">
        <v>82</v>
      </c>
      <c r="AV450" s="14" t="s">
        <v>82</v>
      </c>
      <c r="AW450" s="14" t="s">
        <v>33</v>
      </c>
      <c r="AX450" s="14" t="s">
        <v>72</v>
      </c>
      <c r="AY450" s="201" t="s">
        <v>133</v>
      </c>
    </row>
    <row r="451" s="15" customFormat="1">
      <c r="A451" s="15"/>
      <c r="B451" s="208"/>
      <c r="C451" s="15"/>
      <c r="D451" s="193" t="s">
        <v>144</v>
      </c>
      <c r="E451" s="209" t="s">
        <v>3</v>
      </c>
      <c r="F451" s="210" t="s">
        <v>161</v>
      </c>
      <c r="G451" s="15"/>
      <c r="H451" s="211">
        <v>36</v>
      </c>
      <c r="I451" s="212"/>
      <c r="J451" s="15"/>
      <c r="K451" s="15"/>
      <c r="L451" s="208"/>
      <c r="M451" s="213"/>
      <c r="N451" s="214"/>
      <c r="O451" s="214"/>
      <c r="P451" s="214"/>
      <c r="Q451" s="214"/>
      <c r="R451" s="214"/>
      <c r="S451" s="214"/>
      <c r="T451" s="2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09" t="s">
        <v>144</v>
      </c>
      <c r="AU451" s="209" t="s">
        <v>82</v>
      </c>
      <c r="AV451" s="15" t="s">
        <v>140</v>
      </c>
      <c r="AW451" s="15" t="s">
        <v>33</v>
      </c>
      <c r="AX451" s="15" t="s">
        <v>80</v>
      </c>
      <c r="AY451" s="209" t="s">
        <v>133</v>
      </c>
    </row>
    <row r="452" s="12" customFormat="1" ht="22.8" customHeight="1">
      <c r="A452" s="12"/>
      <c r="B452" s="160"/>
      <c r="C452" s="12"/>
      <c r="D452" s="161" t="s">
        <v>71</v>
      </c>
      <c r="E452" s="171" t="s">
        <v>638</v>
      </c>
      <c r="F452" s="171" t="s">
        <v>639</v>
      </c>
      <c r="G452" s="12"/>
      <c r="H452" s="12"/>
      <c r="I452" s="163"/>
      <c r="J452" s="172">
        <f>BK452</f>
        <v>0</v>
      </c>
      <c r="K452" s="12"/>
      <c r="L452" s="160"/>
      <c r="M452" s="165"/>
      <c r="N452" s="166"/>
      <c r="O452" s="166"/>
      <c r="P452" s="167">
        <f>SUM(P453:P482)</f>
        <v>0</v>
      </c>
      <c r="Q452" s="166"/>
      <c r="R452" s="167">
        <f>SUM(R453:R482)</f>
        <v>0</v>
      </c>
      <c r="S452" s="166"/>
      <c r="T452" s="168">
        <f>SUM(T453:T482)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161" t="s">
        <v>80</v>
      </c>
      <c r="AT452" s="169" t="s">
        <v>71</v>
      </c>
      <c r="AU452" s="169" t="s">
        <v>80</v>
      </c>
      <c r="AY452" s="161" t="s">
        <v>133</v>
      </c>
      <c r="BK452" s="170">
        <f>SUM(BK453:BK482)</f>
        <v>0</v>
      </c>
    </row>
    <row r="453" s="2" customFormat="1" ht="33" customHeight="1">
      <c r="A453" s="39"/>
      <c r="B453" s="173"/>
      <c r="C453" s="174" t="s">
        <v>640</v>
      </c>
      <c r="D453" s="174" t="s">
        <v>135</v>
      </c>
      <c r="E453" s="175" t="s">
        <v>641</v>
      </c>
      <c r="F453" s="176" t="s">
        <v>642</v>
      </c>
      <c r="G453" s="177" t="s">
        <v>205</v>
      </c>
      <c r="H453" s="178">
        <v>217.702</v>
      </c>
      <c r="I453" s="179"/>
      <c r="J453" s="180">
        <f>ROUND(I453*H453,2)</f>
        <v>0</v>
      </c>
      <c r="K453" s="176" t="s">
        <v>139</v>
      </c>
      <c r="L453" s="40"/>
      <c r="M453" s="181" t="s">
        <v>3</v>
      </c>
      <c r="N453" s="182" t="s">
        <v>43</v>
      </c>
      <c r="O453" s="73"/>
      <c r="P453" s="183">
        <f>O453*H453</f>
        <v>0</v>
      </c>
      <c r="Q453" s="183">
        <v>0</v>
      </c>
      <c r="R453" s="183">
        <f>Q453*H453</f>
        <v>0</v>
      </c>
      <c r="S453" s="183">
        <v>0</v>
      </c>
      <c r="T453" s="18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185" t="s">
        <v>140</v>
      </c>
      <c r="AT453" s="185" t="s">
        <v>135</v>
      </c>
      <c r="AU453" s="185" t="s">
        <v>82</v>
      </c>
      <c r="AY453" s="20" t="s">
        <v>133</v>
      </c>
      <c r="BE453" s="186">
        <f>IF(N453="základní",J453,0)</f>
        <v>0</v>
      </c>
      <c r="BF453" s="186">
        <f>IF(N453="snížená",J453,0)</f>
        <v>0</v>
      </c>
      <c r="BG453" s="186">
        <f>IF(N453="zákl. přenesená",J453,0)</f>
        <v>0</v>
      </c>
      <c r="BH453" s="186">
        <f>IF(N453="sníž. přenesená",J453,0)</f>
        <v>0</v>
      </c>
      <c r="BI453" s="186">
        <f>IF(N453="nulová",J453,0)</f>
        <v>0</v>
      </c>
      <c r="BJ453" s="20" t="s">
        <v>80</v>
      </c>
      <c r="BK453" s="186">
        <f>ROUND(I453*H453,2)</f>
        <v>0</v>
      </c>
      <c r="BL453" s="20" t="s">
        <v>140</v>
      </c>
      <c r="BM453" s="185" t="s">
        <v>643</v>
      </c>
    </row>
    <row r="454" s="2" customFormat="1">
      <c r="A454" s="39"/>
      <c r="B454" s="40"/>
      <c r="C454" s="39"/>
      <c r="D454" s="187" t="s">
        <v>142</v>
      </c>
      <c r="E454" s="39"/>
      <c r="F454" s="188" t="s">
        <v>644</v>
      </c>
      <c r="G454" s="39"/>
      <c r="H454" s="39"/>
      <c r="I454" s="189"/>
      <c r="J454" s="39"/>
      <c r="K454" s="39"/>
      <c r="L454" s="40"/>
      <c r="M454" s="190"/>
      <c r="N454" s="191"/>
      <c r="O454" s="73"/>
      <c r="P454" s="73"/>
      <c r="Q454" s="73"/>
      <c r="R454" s="73"/>
      <c r="S454" s="73"/>
      <c r="T454" s="74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20" t="s">
        <v>142</v>
      </c>
      <c r="AU454" s="20" t="s">
        <v>82</v>
      </c>
    </row>
    <row r="455" s="2" customFormat="1" ht="44.25" customHeight="1">
      <c r="A455" s="39"/>
      <c r="B455" s="173"/>
      <c r="C455" s="174" t="s">
        <v>645</v>
      </c>
      <c r="D455" s="174" t="s">
        <v>135</v>
      </c>
      <c r="E455" s="175" t="s">
        <v>646</v>
      </c>
      <c r="F455" s="176" t="s">
        <v>647</v>
      </c>
      <c r="G455" s="177" t="s">
        <v>205</v>
      </c>
      <c r="H455" s="178">
        <v>4136.3379999999997</v>
      </c>
      <c r="I455" s="179"/>
      <c r="J455" s="180">
        <f>ROUND(I455*H455,2)</f>
        <v>0</v>
      </c>
      <c r="K455" s="176" t="s">
        <v>139</v>
      </c>
      <c r="L455" s="40"/>
      <c r="M455" s="181" t="s">
        <v>3</v>
      </c>
      <c r="N455" s="182" t="s">
        <v>43</v>
      </c>
      <c r="O455" s="73"/>
      <c r="P455" s="183">
        <f>O455*H455</f>
        <v>0</v>
      </c>
      <c r="Q455" s="183">
        <v>0</v>
      </c>
      <c r="R455" s="183">
        <f>Q455*H455</f>
        <v>0</v>
      </c>
      <c r="S455" s="183">
        <v>0</v>
      </c>
      <c r="T455" s="184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185" t="s">
        <v>140</v>
      </c>
      <c r="AT455" s="185" t="s">
        <v>135</v>
      </c>
      <c r="AU455" s="185" t="s">
        <v>82</v>
      </c>
      <c r="AY455" s="20" t="s">
        <v>133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20" t="s">
        <v>80</v>
      </c>
      <c r="BK455" s="186">
        <f>ROUND(I455*H455,2)</f>
        <v>0</v>
      </c>
      <c r="BL455" s="20" t="s">
        <v>140</v>
      </c>
      <c r="BM455" s="185" t="s">
        <v>648</v>
      </c>
    </row>
    <row r="456" s="2" customFormat="1">
      <c r="A456" s="39"/>
      <c r="B456" s="40"/>
      <c r="C456" s="39"/>
      <c r="D456" s="187" t="s">
        <v>142</v>
      </c>
      <c r="E456" s="39"/>
      <c r="F456" s="188" t="s">
        <v>649</v>
      </c>
      <c r="G456" s="39"/>
      <c r="H456" s="39"/>
      <c r="I456" s="189"/>
      <c r="J456" s="39"/>
      <c r="K456" s="39"/>
      <c r="L456" s="40"/>
      <c r="M456" s="190"/>
      <c r="N456" s="191"/>
      <c r="O456" s="73"/>
      <c r="P456" s="73"/>
      <c r="Q456" s="73"/>
      <c r="R456" s="73"/>
      <c r="S456" s="73"/>
      <c r="T456" s="74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20" t="s">
        <v>142</v>
      </c>
      <c r="AU456" s="20" t="s">
        <v>82</v>
      </c>
    </row>
    <row r="457" s="13" customFormat="1">
      <c r="A457" s="13"/>
      <c r="B457" s="192"/>
      <c r="C457" s="13"/>
      <c r="D457" s="193" t="s">
        <v>144</v>
      </c>
      <c r="E457" s="194" t="s">
        <v>3</v>
      </c>
      <c r="F457" s="195" t="s">
        <v>650</v>
      </c>
      <c r="G457" s="13"/>
      <c r="H457" s="194" t="s">
        <v>3</v>
      </c>
      <c r="I457" s="196"/>
      <c r="J457" s="13"/>
      <c r="K457" s="13"/>
      <c r="L457" s="192"/>
      <c r="M457" s="197"/>
      <c r="N457" s="198"/>
      <c r="O457" s="198"/>
      <c r="P457" s="198"/>
      <c r="Q457" s="198"/>
      <c r="R457" s="198"/>
      <c r="S457" s="198"/>
      <c r="T457" s="19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94" t="s">
        <v>144</v>
      </c>
      <c r="AU457" s="194" t="s">
        <v>82</v>
      </c>
      <c r="AV457" s="13" t="s">
        <v>80</v>
      </c>
      <c r="AW457" s="13" t="s">
        <v>33</v>
      </c>
      <c r="AX457" s="13" t="s">
        <v>72</v>
      </c>
      <c r="AY457" s="194" t="s">
        <v>133</v>
      </c>
    </row>
    <row r="458" s="14" customFormat="1">
      <c r="A458" s="14"/>
      <c r="B458" s="200"/>
      <c r="C458" s="14"/>
      <c r="D458" s="193" t="s">
        <v>144</v>
      </c>
      <c r="E458" s="201" t="s">
        <v>3</v>
      </c>
      <c r="F458" s="202" t="s">
        <v>651</v>
      </c>
      <c r="G458" s="14"/>
      <c r="H458" s="203">
        <v>4136.3379999999997</v>
      </c>
      <c r="I458" s="204"/>
      <c r="J458" s="14"/>
      <c r="K458" s="14"/>
      <c r="L458" s="200"/>
      <c r="M458" s="205"/>
      <c r="N458" s="206"/>
      <c r="O458" s="206"/>
      <c r="P458" s="206"/>
      <c r="Q458" s="206"/>
      <c r="R458" s="206"/>
      <c r="S458" s="206"/>
      <c r="T458" s="20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01" t="s">
        <v>144</v>
      </c>
      <c r="AU458" s="201" t="s">
        <v>82</v>
      </c>
      <c r="AV458" s="14" t="s">
        <v>82</v>
      </c>
      <c r="AW458" s="14" t="s">
        <v>33</v>
      </c>
      <c r="AX458" s="14" t="s">
        <v>80</v>
      </c>
      <c r="AY458" s="201" t="s">
        <v>133</v>
      </c>
    </row>
    <row r="459" s="2" customFormat="1" ht="44.25" customHeight="1">
      <c r="A459" s="39"/>
      <c r="B459" s="173"/>
      <c r="C459" s="174" t="s">
        <v>652</v>
      </c>
      <c r="D459" s="174" t="s">
        <v>135</v>
      </c>
      <c r="E459" s="175" t="s">
        <v>653</v>
      </c>
      <c r="F459" s="176" t="s">
        <v>654</v>
      </c>
      <c r="G459" s="177" t="s">
        <v>205</v>
      </c>
      <c r="H459" s="178">
        <v>16.312999999999999</v>
      </c>
      <c r="I459" s="179"/>
      <c r="J459" s="180">
        <f>ROUND(I459*H459,2)</f>
        <v>0</v>
      </c>
      <c r="K459" s="176" t="s">
        <v>139</v>
      </c>
      <c r="L459" s="40"/>
      <c r="M459" s="181" t="s">
        <v>3</v>
      </c>
      <c r="N459" s="182" t="s">
        <v>43</v>
      </c>
      <c r="O459" s="73"/>
      <c r="P459" s="183">
        <f>O459*H459</f>
        <v>0</v>
      </c>
      <c r="Q459" s="183">
        <v>0</v>
      </c>
      <c r="R459" s="183">
        <f>Q459*H459</f>
        <v>0</v>
      </c>
      <c r="S459" s="183">
        <v>0</v>
      </c>
      <c r="T459" s="18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185" t="s">
        <v>140</v>
      </c>
      <c r="AT459" s="185" t="s">
        <v>135</v>
      </c>
      <c r="AU459" s="185" t="s">
        <v>82</v>
      </c>
      <c r="AY459" s="20" t="s">
        <v>133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20" t="s">
        <v>80</v>
      </c>
      <c r="BK459" s="186">
        <f>ROUND(I459*H459,2)</f>
        <v>0</v>
      </c>
      <c r="BL459" s="20" t="s">
        <v>140</v>
      </c>
      <c r="BM459" s="185" t="s">
        <v>655</v>
      </c>
    </row>
    <row r="460" s="2" customFormat="1">
      <c r="A460" s="39"/>
      <c r="B460" s="40"/>
      <c r="C460" s="39"/>
      <c r="D460" s="187" t="s">
        <v>142</v>
      </c>
      <c r="E460" s="39"/>
      <c r="F460" s="188" t="s">
        <v>656</v>
      </c>
      <c r="G460" s="39"/>
      <c r="H460" s="39"/>
      <c r="I460" s="189"/>
      <c r="J460" s="39"/>
      <c r="K460" s="39"/>
      <c r="L460" s="40"/>
      <c r="M460" s="190"/>
      <c r="N460" s="191"/>
      <c r="O460" s="73"/>
      <c r="P460" s="73"/>
      <c r="Q460" s="73"/>
      <c r="R460" s="73"/>
      <c r="S460" s="73"/>
      <c r="T460" s="74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20" t="s">
        <v>142</v>
      </c>
      <c r="AU460" s="20" t="s">
        <v>82</v>
      </c>
    </row>
    <row r="461" s="14" customFormat="1">
      <c r="A461" s="14"/>
      <c r="B461" s="200"/>
      <c r="C461" s="14"/>
      <c r="D461" s="193" t="s">
        <v>144</v>
      </c>
      <c r="E461" s="201" t="s">
        <v>3</v>
      </c>
      <c r="F461" s="202" t="s">
        <v>657</v>
      </c>
      <c r="G461" s="14"/>
      <c r="H461" s="203">
        <v>10.65</v>
      </c>
      <c r="I461" s="204"/>
      <c r="J461" s="14"/>
      <c r="K461" s="14"/>
      <c r="L461" s="200"/>
      <c r="M461" s="205"/>
      <c r="N461" s="206"/>
      <c r="O461" s="206"/>
      <c r="P461" s="206"/>
      <c r="Q461" s="206"/>
      <c r="R461" s="206"/>
      <c r="S461" s="206"/>
      <c r="T461" s="20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01" t="s">
        <v>144</v>
      </c>
      <c r="AU461" s="201" t="s">
        <v>82</v>
      </c>
      <c r="AV461" s="14" t="s">
        <v>82</v>
      </c>
      <c r="AW461" s="14" t="s">
        <v>33</v>
      </c>
      <c r="AX461" s="14" t="s">
        <v>72</v>
      </c>
      <c r="AY461" s="201" t="s">
        <v>133</v>
      </c>
    </row>
    <row r="462" s="14" customFormat="1">
      <c r="A462" s="14"/>
      <c r="B462" s="200"/>
      <c r="C462" s="14"/>
      <c r="D462" s="193" t="s">
        <v>144</v>
      </c>
      <c r="E462" s="201" t="s">
        <v>3</v>
      </c>
      <c r="F462" s="202" t="s">
        <v>658</v>
      </c>
      <c r="G462" s="14"/>
      <c r="H462" s="203">
        <v>3.52</v>
      </c>
      <c r="I462" s="204"/>
      <c r="J462" s="14"/>
      <c r="K462" s="14"/>
      <c r="L462" s="200"/>
      <c r="M462" s="205"/>
      <c r="N462" s="206"/>
      <c r="O462" s="206"/>
      <c r="P462" s="206"/>
      <c r="Q462" s="206"/>
      <c r="R462" s="206"/>
      <c r="S462" s="206"/>
      <c r="T462" s="20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01" t="s">
        <v>144</v>
      </c>
      <c r="AU462" s="201" t="s">
        <v>82</v>
      </c>
      <c r="AV462" s="14" t="s">
        <v>82</v>
      </c>
      <c r="AW462" s="14" t="s">
        <v>33</v>
      </c>
      <c r="AX462" s="14" t="s">
        <v>72</v>
      </c>
      <c r="AY462" s="201" t="s">
        <v>133</v>
      </c>
    </row>
    <row r="463" s="14" customFormat="1">
      <c r="A463" s="14"/>
      <c r="B463" s="200"/>
      <c r="C463" s="14"/>
      <c r="D463" s="193" t="s">
        <v>144</v>
      </c>
      <c r="E463" s="201" t="s">
        <v>3</v>
      </c>
      <c r="F463" s="202" t="s">
        <v>659</v>
      </c>
      <c r="G463" s="14"/>
      <c r="H463" s="203">
        <v>0.14299999999999999</v>
      </c>
      <c r="I463" s="204"/>
      <c r="J463" s="14"/>
      <c r="K463" s="14"/>
      <c r="L463" s="200"/>
      <c r="M463" s="205"/>
      <c r="N463" s="206"/>
      <c r="O463" s="206"/>
      <c r="P463" s="206"/>
      <c r="Q463" s="206"/>
      <c r="R463" s="206"/>
      <c r="S463" s="206"/>
      <c r="T463" s="20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1" t="s">
        <v>144</v>
      </c>
      <c r="AU463" s="201" t="s">
        <v>82</v>
      </c>
      <c r="AV463" s="14" t="s">
        <v>82</v>
      </c>
      <c r="AW463" s="14" t="s">
        <v>33</v>
      </c>
      <c r="AX463" s="14" t="s">
        <v>72</v>
      </c>
      <c r="AY463" s="201" t="s">
        <v>133</v>
      </c>
    </row>
    <row r="464" s="14" customFormat="1">
      <c r="A464" s="14"/>
      <c r="B464" s="200"/>
      <c r="C464" s="14"/>
      <c r="D464" s="193" t="s">
        <v>144</v>
      </c>
      <c r="E464" s="201" t="s">
        <v>3</v>
      </c>
      <c r="F464" s="202" t="s">
        <v>660</v>
      </c>
      <c r="G464" s="14"/>
      <c r="H464" s="203">
        <v>2</v>
      </c>
      <c r="I464" s="204"/>
      <c r="J464" s="14"/>
      <c r="K464" s="14"/>
      <c r="L464" s="200"/>
      <c r="M464" s="205"/>
      <c r="N464" s="206"/>
      <c r="O464" s="206"/>
      <c r="P464" s="206"/>
      <c r="Q464" s="206"/>
      <c r="R464" s="206"/>
      <c r="S464" s="206"/>
      <c r="T464" s="20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01" t="s">
        <v>144</v>
      </c>
      <c r="AU464" s="201" t="s">
        <v>82</v>
      </c>
      <c r="AV464" s="14" t="s">
        <v>82</v>
      </c>
      <c r="AW464" s="14" t="s">
        <v>33</v>
      </c>
      <c r="AX464" s="14" t="s">
        <v>72</v>
      </c>
      <c r="AY464" s="201" t="s">
        <v>133</v>
      </c>
    </row>
    <row r="465" s="15" customFormat="1">
      <c r="A465" s="15"/>
      <c r="B465" s="208"/>
      <c r="C465" s="15"/>
      <c r="D465" s="193" t="s">
        <v>144</v>
      </c>
      <c r="E465" s="209" t="s">
        <v>3</v>
      </c>
      <c r="F465" s="210" t="s">
        <v>161</v>
      </c>
      <c r="G465" s="15"/>
      <c r="H465" s="211">
        <v>16.313000000000002</v>
      </c>
      <c r="I465" s="212"/>
      <c r="J465" s="15"/>
      <c r="K465" s="15"/>
      <c r="L465" s="208"/>
      <c r="M465" s="213"/>
      <c r="N465" s="214"/>
      <c r="O465" s="214"/>
      <c r="P465" s="214"/>
      <c r="Q465" s="214"/>
      <c r="R465" s="214"/>
      <c r="S465" s="214"/>
      <c r="T465" s="2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09" t="s">
        <v>144</v>
      </c>
      <c r="AU465" s="209" t="s">
        <v>82</v>
      </c>
      <c r="AV465" s="15" t="s">
        <v>140</v>
      </c>
      <c r="AW465" s="15" t="s">
        <v>33</v>
      </c>
      <c r="AX465" s="15" t="s">
        <v>80</v>
      </c>
      <c r="AY465" s="209" t="s">
        <v>133</v>
      </c>
    </row>
    <row r="466" s="2" customFormat="1" ht="44.25" customHeight="1">
      <c r="A466" s="39"/>
      <c r="B466" s="173"/>
      <c r="C466" s="174" t="s">
        <v>661</v>
      </c>
      <c r="D466" s="174" t="s">
        <v>135</v>
      </c>
      <c r="E466" s="175" t="s">
        <v>662</v>
      </c>
      <c r="F466" s="176" t="s">
        <v>663</v>
      </c>
      <c r="G466" s="177" t="s">
        <v>205</v>
      </c>
      <c r="H466" s="178">
        <v>89.109999999999999</v>
      </c>
      <c r="I466" s="179"/>
      <c r="J466" s="180">
        <f>ROUND(I466*H466,2)</f>
        <v>0</v>
      </c>
      <c r="K466" s="176" t="s">
        <v>139</v>
      </c>
      <c r="L466" s="40"/>
      <c r="M466" s="181" t="s">
        <v>3</v>
      </c>
      <c r="N466" s="182" t="s">
        <v>43</v>
      </c>
      <c r="O466" s="73"/>
      <c r="P466" s="183">
        <f>O466*H466</f>
        <v>0</v>
      </c>
      <c r="Q466" s="183">
        <v>0</v>
      </c>
      <c r="R466" s="183">
        <f>Q466*H466</f>
        <v>0</v>
      </c>
      <c r="S466" s="183">
        <v>0</v>
      </c>
      <c r="T466" s="184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185" t="s">
        <v>140</v>
      </c>
      <c r="AT466" s="185" t="s">
        <v>135</v>
      </c>
      <c r="AU466" s="185" t="s">
        <v>82</v>
      </c>
      <c r="AY466" s="20" t="s">
        <v>133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20" t="s">
        <v>80</v>
      </c>
      <c r="BK466" s="186">
        <f>ROUND(I466*H466,2)</f>
        <v>0</v>
      </c>
      <c r="BL466" s="20" t="s">
        <v>140</v>
      </c>
      <c r="BM466" s="185" t="s">
        <v>664</v>
      </c>
    </row>
    <row r="467" s="2" customFormat="1">
      <c r="A467" s="39"/>
      <c r="B467" s="40"/>
      <c r="C467" s="39"/>
      <c r="D467" s="187" t="s">
        <v>142</v>
      </c>
      <c r="E467" s="39"/>
      <c r="F467" s="188" t="s">
        <v>665</v>
      </c>
      <c r="G467" s="39"/>
      <c r="H467" s="39"/>
      <c r="I467" s="189"/>
      <c r="J467" s="39"/>
      <c r="K467" s="39"/>
      <c r="L467" s="40"/>
      <c r="M467" s="190"/>
      <c r="N467" s="191"/>
      <c r="O467" s="73"/>
      <c r="P467" s="73"/>
      <c r="Q467" s="73"/>
      <c r="R467" s="73"/>
      <c r="S467" s="73"/>
      <c r="T467" s="74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20" t="s">
        <v>142</v>
      </c>
      <c r="AU467" s="20" t="s">
        <v>82</v>
      </c>
    </row>
    <row r="468" s="14" customFormat="1">
      <c r="A468" s="14"/>
      <c r="B468" s="200"/>
      <c r="C468" s="14"/>
      <c r="D468" s="193" t="s">
        <v>144</v>
      </c>
      <c r="E468" s="201" t="s">
        <v>3</v>
      </c>
      <c r="F468" s="202" t="s">
        <v>666</v>
      </c>
      <c r="G468" s="14"/>
      <c r="H468" s="203">
        <v>0.35999999999999999</v>
      </c>
      <c r="I468" s="204"/>
      <c r="J468" s="14"/>
      <c r="K468" s="14"/>
      <c r="L468" s="200"/>
      <c r="M468" s="205"/>
      <c r="N468" s="206"/>
      <c r="O468" s="206"/>
      <c r="P468" s="206"/>
      <c r="Q468" s="206"/>
      <c r="R468" s="206"/>
      <c r="S468" s="206"/>
      <c r="T468" s="20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01" t="s">
        <v>144</v>
      </c>
      <c r="AU468" s="201" t="s">
        <v>82</v>
      </c>
      <c r="AV468" s="14" t="s">
        <v>82</v>
      </c>
      <c r="AW468" s="14" t="s">
        <v>33</v>
      </c>
      <c r="AX468" s="14" t="s">
        <v>72</v>
      </c>
      <c r="AY468" s="201" t="s">
        <v>133</v>
      </c>
    </row>
    <row r="469" s="14" customFormat="1">
      <c r="A469" s="14"/>
      <c r="B469" s="200"/>
      <c r="C469" s="14"/>
      <c r="D469" s="193" t="s">
        <v>144</v>
      </c>
      <c r="E469" s="201" t="s">
        <v>3</v>
      </c>
      <c r="F469" s="202" t="s">
        <v>667</v>
      </c>
      <c r="G469" s="14"/>
      <c r="H469" s="203">
        <v>88.75</v>
      </c>
      <c r="I469" s="204"/>
      <c r="J469" s="14"/>
      <c r="K469" s="14"/>
      <c r="L469" s="200"/>
      <c r="M469" s="205"/>
      <c r="N469" s="206"/>
      <c r="O469" s="206"/>
      <c r="P469" s="206"/>
      <c r="Q469" s="206"/>
      <c r="R469" s="206"/>
      <c r="S469" s="206"/>
      <c r="T469" s="20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01" t="s">
        <v>144</v>
      </c>
      <c r="AU469" s="201" t="s">
        <v>82</v>
      </c>
      <c r="AV469" s="14" t="s">
        <v>82</v>
      </c>
      <c r="AW469" s="14" t="s">
        <v>33</v>
      </c>
      <c r="AX469" s="14" t="s">
        <v>72</v>
      </c>
      <c r="AY469" s="201" t="s">
        <v>133</v>
      </c>
    </row>
    <row r="470" s="15" customFormat="1">
      <c r="A470" s="15"/>
      <c r="B470" s="208"/>
      <c r="C470" s="15"/>
      <c r="D470" s="193" t="s">
        <v>144</v>
      </c>
      <c r="E470" s="209" t="s">
        <v>3</v>
      </c>
      <c r="F470" s="210" t="s">
        <v>161</v>
      </c>
      <c r="G470" s="15"/>
      <c r="H470" s="211">
        <v>89.109999999999999</v>
      </c>
      <c r="I470" s="212"/>
      <c r="J470" s="15"/>
      <c r="K470" s="15"/>
      <c r="L470" s="208"/>
      <c r="M470" s="213"/>
      <c r="N470" s="214"/>
      <c r="O470" s="214"/>
      <c r="P470" s="214"/>
      <c r="Q470" s="214"/>
      <c r="R470" s="214"/>
      <c r="S470" s="214"/>
      <c r="T470" s="2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09" t="s">
        <v>144</v>
      </c>
      <c r="AU470" s="209" t="s">
        <v>82</v>
      </c>
      <c r="AV470" s="15" t="s">
        <v>140</v>
      </c>
      <c r="AW470" s="15" t="s">
        <v>33</v>
      </c>
      <c r="AX470" s="15" t="s">
        <v>80</v>
      </c>
      <c r="AY470" s="209" t="s">
        <v>133</v>
      </c>
    </row>
    <row r="471" s="2" customFormat="1" ht="44.25" customHeight="1">
      <c r="A471" s="39"/>
      <c r="B471" s="173"/>
      <c r="C471" s="174" t="s">
        <v>668</v>
      </c>
      <c r="D471" s="174" t="s">
        <v>135</v>
      </c>
      <c r="E471" s="175" t="s">
        <v>669</v>
      </c>
      <c r="F471" s="176" t="s">
        <v>670</v>
      </c>
      <c r="G471" s="177" t="s">
        <v>205</v>
      </c>
      <c r="H471" s="178">
        <v>2.972</v>
      </c>
      <c r="I471" s="179"/>
      <c r="J471" s="180">
        <f>ROUND(I471*H471,2)</f>
        <v>0</v>
      </c>
      <c r="K471" s="176" t="s">
        <v>139</v>
      </c>
      <c r="L471" s="40"/>
      <c r="M471" s="181" t="s">
        <v>3</v>
      </c>
      <c r="N471" s="182" t="s">
        <v>43</v>
      </c>
      <c r="O471" s="73"/>
      <c r="P471" s="183">
        <f>O471*H471</f>
        <v>0</v>
      </c>
      <c r="Q471" s="183">
        <v>0</v>
      </c>
      <c r="R471" s="183">
        <f>Q471*H471</f>
        <v>0</v>
      </c>
      <c r="S471" s="183">
        <v>0</v>
      </c>
      <c r="T471" s="18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185" t="s">
        <v>140</v>
      </c>
      <c r="AT471" s="185" t="s">
        <v>135</v>
      </c>
      <c r="AU471" s="185" t="s">
        <v>82</v>
      </c>
      <c r="AY471" s="20" t="s">
        <v>133</v>
      </c>
      <c r="BE471" s="186">
        <f>IF(N471="základní",J471,0)</f>
        <v>0</v>
      </c>
      <c r="BF471" s="186">
        <f>IF(N471="snížená",J471,0)</f>
        <v>0</v>
      </c>
      <c r="BG471" s="186">
        <f>IF(N471="zákl. přenesená",J471,0)</f>
        <v>0</v>
      </c>
      <c r="BH471" s="186">
        <f>IF(N471="sníž. přenesená",J471,0)</f>
        <v>0</v>
      </c>
      <c r="BI471" s="186">
        <f>IF(N471="nulová",J471,0)</f>
        <v>0</v>
      </c>
      <c r="BJ471" s="20" t="s">
        <v>80</v>
      </c>
      <c r="BK471" s="186">
        <f>ROUND(I471*H471,2)</f>
        <v>0</v>
      </c>
      <c r="BL471" s="20" t="s">
        <v>140</v>
      </c>
      <c r="BM471" s="185" t="s">
        <v>671</v>
      </c>
    </row>
    <row r="472" s="2" customFormat="1">
      <c r="A472" s="39"/>
      <c r="B472" s="40"/>
      <c r="C472" s="39"/>
      <c r="D472" s="187" t="s">
        <v>142</v>
      </c>
      <c r="E472" s="39"/>
      <c r="F472" s="188" t="s">
        <v>672</v>
      </c>
      <c r="G472" s="39"/>
      <c r="H472" s="39"/>
      <c r="I472" s="189"/>
      <c r="J472" s="39"/>
      <c r="K472" s="39"/>
      <c r="L472" s="40"/>
      <c r="M472" s="190"/>
      <c r="N472" s="191"/>
      <c r="O472" s="73"/>
      <c r="P472" s="73"/>
      <c r="Q472" s="73"/>
      <c r="R472" s="73"/>
      <c r="S472" s="73"/>
      <c r="T472" s="74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20" t="s">
        <v>142</v>
      </c>
      <c r="AU472" s="20" t="s">
        <v>82</v>
      </c>
    </row>
    <row r="473" s="14" customFormat="1">
      <c r="A473" s="14"/>
      <c r="B473" s="200"/>
      <c r="C473" s="14"/>
      <c r="D473" s="193" t="s">
        <v>144</v>
      </c>
      <c r="E473" s="201" t="s">
        <v>3</v>
      </c>
      <c r="F473" s="202" t="s">
        <v>673</v>
      </c>
      <c r="G473" s="14"/>
      <c r="H473" s="203">
        <v>0.029999999999999999</v>
      </c>
      <c r="I473" s="204"/>
      <c r="J473" s="14"/>
      <c r="K473" s="14"/>
      <c r="L473" s="200"/>
      <c r="M473" s="205"/>
      <c r="N473" s="206"/>
      <c r="O473" s="206"/>
      <c r="P473" s="206"/>
      <c r="Q473" s="206"/>
      <c r="R473" s="206"/>
      <c r="S473" s="206"/>
      <c r="T473" s="20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01" t="s">
        <v>144</v>
      </c>
      <c r="AU473" s="201" t="s">
        <v>82</v>
      </c>
      <c r="AV473" s="14" t="s">
        <v>82</v>
      </c>
      <c r="AW473" s="14" t="s">
        <v>33</v>
      </c>
      <c r="AX473" s="14" t="s">
        <v>72</v>
      </c>
      <c r="AY473" s="201" t="s">
        <v>133</v>
      </c>
    </row>
    <row r="474" s="14" customFormat="1">
      <c r="A474" s="14"/>
      <c r="B474" s="200"/>
      <c r="C474" s="14"/>
      <c r="D474" s="193" t="s">
        <v>144</v>
      </c>
      <c r="E474" s="201" t="s">
        <v>3</v>
      </c>
      <c r="F474" s="202" t="s">
        <v>674</v>
      </c>
      <c r="G474" s="14"/>
      <c r="H474" s="203">
        <v>2.5600000000000001</v>
      </c>
      <c r="I474" s="204"/>
      <c r="J474" s="14"/>
      <c r="K474" s="14"/>
      <c r="L474" s="200"/>
      <c r="M474" s="205"/>
      <c r="N474" s="206"/>
      <c r="O474" s="206"/>
      <c r="P474" s="206"/>
      <c r="Q474" s="206"/>
      <c r="R474" s="206"/>
      <c r="S474" s="206"/>
      <c r="T474" s="20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01" t="s">
        <v>144</v>
      </c>
      <c r="AU474" s="201" t="s">
        <v>82</v>
      </c>
      <c r="AV474" s="14" t="s">
        <v>82</v>
      </c>
      <c r="AW474" s="14" t="s">
        <v>33</v>
      </c>
      <c r="AX474" s="14" t="s">
        <v>72</v>
      </c>
      <c r="AY474" s="201" t="s">
        <v>133</v>
      </c>
    </row>
    <row r="475" s="14" customFormat="1">
      <c r="A475" s="14"/>
      <c r="B475" s="200"/>
      <c r="C475" s="14"/>
      <c r="D475" s="193" t="s">
        <v>144</v>
      </c>
      <c r="E475" s="201" t="s">
        <v>3</v>
      </c>
      <c r="F475" s="202" t="s">
        <v>675</v>
      </c>
      <c r="G475" s="14"/>
      <c r="H475" s="203">
        <v>0.38200000000000001</v>
      </c>
      <c r="I475" s="204"/>
      <c r="J475" s="14"/>
      <c r="K475" s="14"/>
      <c r="L475" s="200"/>
      <c r="M475" s="205"/>
      <c r="N475" s="206"/>
      <c r="O475" s="206"/>
      <c r="P475" s="206"/>
      <c r="Q475" s="206"/>
      <c r="R475" s="206"/>
      <c r="S475" s="206"/>
      <c r="T475" s="20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01" t="s">
        <v>144</v>
      </c>
      <c r="AU475" s="201" t="s">
        <v>82</v>
      </c>
      <c r="AV475" s="14" t="s">
        <v>82</v>
      </c>
      <c r="AW475" s="14" t="s">
        <v>33</v>
      </c>
      <c r="AX475" s="14" t="s">
        <v>72</v>
      </c>
      <c r="AY475" s="201" t="s">
        <v>133</v>
      </c>
    </row>
    <row r="476" s="15" customFormat="1">
      <c r="A476" s="15"/>
      <c r="B476" s="208"/>
      <c r="C476" s="15"/>
      <c r="D476" s="193" t="s">
        <v>144</v>
      </c>
      <c r="E476" s="209" t="s">
        <v>3</v>
      </c>
      <c r="F476" s="210" t="s">
        <v>161</v>
      </c>
      <c r="G476" s="15"/>
      <c r="H476" s="211">
        <v>2.972</v>
      </c>
      <c r="I476" s="212"/>
      <c r="J476" s="15"/>
      <c r="K476" s="15"/>
      <c r="L476" s="208"/>
      <c r="M476" s="213"/>
      <c r="N476" s="214"/>
      <c r="O476" s="214"/>
      <c r="P476" s="214"/>
      <c r="Q476" s="214"/>
      <c r="R476" s="214"/>
      <c r="S476" s="214"/>
      <c r="T476" s="2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09" t="s">
        <v>144</v>
      </c>
      <c r="AU476" s="209" t="s">
        <v>82</v>
      </c>
      <c r="AV476" s="15" t="s">
        <v>140</v>
      </c>
      <c r="AW476" s="15" t="s">
        <v>33</v>
      </c>
      <c r="AX476" s="15" t="s">
        <v>80</v>
      </c>
      <c r="AY476" s="209" t="s">
        <v>133</v>
      </c>
    </row>
    <row r="477" s="2" customFormat="1" ht="44.25" customHeight="1">
      <c r="A477" s="39"/>
      <c r="B477" s="173"/>
      <c r="C477" s="174" t="s">
        <v>676</v>
      </c>
      <c r="D477" s="174" t="s">
        <v>135</v>
      </c>
      <c r="E477" s="175" t="s">
        <v>677</v>
      </c>
      <c r="F477" s="176" t="s">
        <v>678</v>
      </c>
      <c r="G477" s="177" t="s">
        <v>205</v>
      </c>
      <c r="H477" s="178">
        <v>0.77400000000000002</v>
      </c>
      <c r="I477" s="179"/>
      <c r="J477" s="180">
        <f>ROUND(I477*H477,2)</f>
        <v>0</v>
      </c>
      <c r="K477" s="176" t="s">
        <v>139</v>
      </c>
      <c r="L477" s="40"/>
      <c r="M477" s="181" t="s">
        <v>3</v>
      </c>
      <c r="N477" s="182" t="s">
        <v>43</v>
      </c>
      <c r="O477" s="73"/>
      <c r="P477" s="183">
        <f>O477*H477</f>
        <v>0</v>
      </c>
      <c r="Q477" s="183">
        <v>0</v>
      </c>
      <c r="R477" s="183">
        <f>Q477*H477</f>
        <v>0</v>
      </c>
      <c r="S477" s="183">
        <v>0</v>
      </c>
      <c r="T477" s="184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185" t="s">
        <v>140</v>
      </c>
      <c r="AT477" s="185" t="s">
        <v>135</v>
      </c>
      <c r="AU477" s="185" t="s">
        <v>82</v>
      </c>
      <c r="AY477" s="20" t="s">
        <v>133</v>
      </c>
      <c r="BE477" s="186">
        <f>IF(N477="základní",J477,0)</f>
        <v>0</v>
      </c>
      <c r="BF477" s="186">
        <f>IF(N477="snížená",J477,0)</f>
        <v>0</v>
      </c>
      <c r="BG477" s="186">
        <f>IF(N477="zákl. přenesená",J477,0)</f>
        <v>0</v>
      </c>
      <c r="BH477" s="186">
        <f>IF(N477="sníž. přenesená",J477,0)</f>
        <v>0</v>
      </c>
      <c r="BI477" s="186">
        <f>IF(N477="nulová",J477,0)</f>
        <v>0</v>
      </c>
      <c r="BJ477" s="20" t="s">
        <v>80</v>
      </c>
      <c r="BK477" s="186">
        <f>ROUND(I477*H477,2)</f>
        <v>0</v>
      </c>
      <c r="BL477" s="20" t="s">
        <v>140</v>
      </c>
      <c r="BM477" s="185" t="s">
        <v>679</v>
      </c>
    </row>
    <row r="478" s="2" customFormat="1">
      <c r="A478" s="39"/>
      <c r="B478" s="40"/>
      <c r="C478" s="39"/>
      <c r="D478" s="187" t="s">
        <v>142</v>
      </c>
      <c r="E478" s="39"/>
      <c r="F478" s="188" t="s">
        <v>680</v>
      </c>
      <c r="G478" s="39"/>
      <c r="H478" s="39"/>
      <c r="I478" s="189"/>
      <c r="J478" s="39"/>
      <c r="K478" s="39"/>
      <c r="L478" s="40"/>
      <c r="M478" s="190"/>
      <c r="N478" s="191"/>
      <c r="O478" s="73"/>
      <c r="P478" s="73"/>
      <c r="Q478" s="73"/>
      <c r="R478" s="73"/>
      <c r="S478" s="73"/>
      <c r="T478" s="74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20" t="s">
        <v>142</v>
      </c>
      <c r="AU478" s="20" t="s">
        <v>82</v>
      </c>
    </row>
    <row r="479" s="14" customFormat="1">
      <c r="A479" s="14"/>
      <c r="B479" s="200"/>
      <c r="C479" s="14"/>
      <c r="D479" s="193" t="s">
        <v>144</v>
      </c>
      <c r="E479" s="201" t="s">
        <v>3</v>
      </c>
      <c r="F479" s="202" t="s">
        <v>681</v>
      </c>
      <c r="G479" s="14"/>
      <c r="H479" s="203">
        <v>0.77400000000000002</v>
      </c>
      <c r="I479" s="204"/>
      <c r="J479" s="14"/>
      <c r="K479" s="14"/>
      <c r="L479" s="200"/>
      <c r="M479" s="205"/>
      <c r="N479" s="206"/>
      <c r="O479" s="206"/>
      <c r="P479" s="206"/>
      <c r="Q479" s="206"/>
      <c r="R479" s="206"/>
      <c r="S479" s="206"/>
      <c r="T479" s="20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01" t="s">
        <v>144</v>
      </c>
      <c r="AU479" s="201" t="s">
        <v>82</v>
      </c>
      <c r="AV479" s="14" t="s">
        <v>82</v>
      </c>
      <c r="AW479" s="14" t="s">
        <v>33</v>
      </c>
      <c r="AX479" s="14" t="s">
        <v>80</v>
      </c>
      <c r="AY479" s="201" t="s">
        <v>133</v>
      </c>
    </row>
    <row r="480" s="2" customFormat="1" ht="55.5" customHeight="1">
      <c r="A480" s="39"/>
      <c r="B480" s="173"/>
      <c r="C480" s="174" t="s">
        <v>682</v>
      </c>
      <c r="D480" s="174" t="s">
        <v>135</v>
      </c>
      <c r="E480" s="175" t="s">
        <v>683</v>
      </c>
      <c r="F480" s="176" t="s">
        <v>684</v>
      </c>
      <c r="G480" s="177" t="s">
        <v>205</v>
      </c>
      <c r="H480" s="178">
        <v>44.261000000000003</v>
      </c>
      <c r="I480" s="179"/>
      <c r="J480" s="180">
        <f>ROUND(I480*H480,2)</f>
        <v>0</v>
      </c>
      <c r="K480" s="176" t="s">
        <v>139</v>
      </c>
      <c r="L480" s="40"/>
      <c r="M480" s="181" t="s">
        <v>3</v>
      </c>
      <c r="N480" s="182" t="s">
        <v>43</v>
      </c>
      <c r="O480" s="73"/>
      <c r="P480" s="183">
        <f>O480*H480</f>
        <v>0</v>
      </c>
      <c r="Q480" s="183">
        <v>0</v>
      </c>
      <c r="R480" s="183">
        <f>Q480*H480</f>
        <v>0</v>
      </c>
      <c r="S480" s="183">
        <v>0</v>
      </c>
      <c r="T480" s="184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185" t="s">
        <v>140</v>
      </c>
      <c r="AT480" s="185" t="s">
        <v>135</v>
      </c>
      <c r="AU480" s="185" t="s">
        <v>82</v>
      </c>
      <c r="AY480" s="20" t="s">
        <v>133</v>
      </c>
      <c r="BE480" s="186">
        <f>IF(N480="základní",J480,0)</f>
        <v>0</v>
      </c>
      <c r="BF480" s="186">
        <f>IF(N480="snížená",J480,0)</f>
        <v>0</v>
      </c>
      <c r="BG480" s="186">
        <f>IF(N480="zákl. přenesená",J480,0)</f>
        <v>0</v>
      </c>
      <c r="BH480" s="186">
        <f>IF(N480="sníž. přenesená",J480,0)</f>
        <v>0</v>
      </c>
      <c r="BI480" s="186">
        <f>IF(N480="nulová",J480,0)</f>
        <v>0</v>
      </c>
      <c r="BJ480" s="20" t="s">
        <v>80</v>
      </c>
      <c r="BK480" s="186">
        <f>ROUND(I480*H480,2)</f>
        <v>0</v>
      </c>
      <c r="BL480" s="20" t="s">
        <v>140</v>
      </c>
      <c r="BM480" s="185" t="s">
        <v>685</v>
      </c>
    </row>
    <row r="481" s="2" customFormat="1">
      <c r="A481" s="39"/>
      <c r="B481" s="40"/>
      <c r="C481" s="39"/>
      <c r="D481" s="187" t="s">
        <v>142</v>
      </c>
      <c r="E481" s="39"/>
      <c r="F481" s="188" t="s">
        <v>686</v>
      </c>
      <c r="G481" s="39"/>
      <c r="H481" s="39"/>
      <c r="I481" s="189"/>
      <c r="J481" s="39"/>
      <c r="K481" s="39"/>
      <c r="L481" s="40"/>
      <c r="M481" s="190"/>
      <c r="N481" s="191"/>
      <c r="O481" s="73"/>
      <c r="P481" s="73"/>
      <c r="Q481" s="73"/>
      <c r="R481" s="73"/>
      <c r="S481" s="73"/>
      <c r="T481" s="74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20" t="s">
        <v>142</v>
      </c>
      <c r="AU481" s="20" t="s">
        <v>82</v>
      </c>
    </row>
    <row r="482" s="14" customFormat="1">
      <c r="A482" s="14"/>
      <c r="B482" s="200"/>
      <c r="C482" s="14"/>
      <c r="D482" s="193" t="s">
        <v>144</v>
      </c>
      <c r="E482" s="201" t="s">
        <v>3</v>
      </c>
      <c r="F482" s="202" t="s">
        <v>687</v>
      </c>
      <c r="G482" s="14"/>
      <c r="H482" s="203">
        <v>44.261000000000003</v>
      </c>
      <c r="I482" s="204"/>
      <c r="J482" s="14"/>
      <c r="K482" s="14"/>
      <c r="L482" s="200"/>
      <c r="M482" s="205"/>
      <c r="N482" s="206"/>
      <c r="O482" s="206"/>
      <c r="P482" s="206"/>
      <c r="Q482" s="206"/>
      <c r="R482" s="206"/>
      <c r="S482" s="206"/>
      <c r="T482" s="20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01" t="s">
        <v>144</v>
      </c>
      <c r="AU482" s="201" t="s">
        <v>82</v>
      </c>
      <c r="AV482" s="14" t="s">
        <v>82</v>
      </c>
      <c r="AW482" s="14" t="s">
        <v>33</v>
      </c>
      <c r="AX482" s="14" t="s">
        <v>80</v>
      </c>
      <c r="AY482" s="201" t="s">
        <v>133</v>
      </c>
    </row>
    <row r="483" s="12" customFormat="1" ht="22.8" customHeight="1">
      <c r="A483" s="12"/>
      <c r="B483" s="160"/>
      <c r="C483" s="12"/>
      <c r="D483" s="161" t="s">
        <v>71</v>
      </c>
      <c r="E483" s="171" t="s">
        <v>688</v>
      </c>
      <c r="F483" s="171" t="s">
        <v>689</v>
      </c>
      <c r="G483" s="12"/>
      <c r="H483" s="12"/>
      <c r="I483" s="163"/>
      <c r="J483" s="172">
        <f>BK483</f>
        <v>0</v>
      </c>
      <c r="K483" s="12"/>
      <c r="L483" s="160"/>
      <c r="M483" s="165"/>
      <c r="N483" s="166"/>
      <c r="O483" s="166"/>
      <c r="P483" s="167">
        <f>SUM(P484:P485)</f>
        <v>0</v>
      </c>
      <c r="Q483" s="166"/>
      <c r="R483" s="167">
        <f>SUM(R484:R485)</f>
        <v>0</v>
      </c>
      <c r="S483" s="166"/>
      <c r="T483" s="168">
        <f>SUM(T484:T485)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61" t="s">
        <v>80</v>
      </c>
      <c r="AT483" s="169" t="s">
        <v>71</v>
      </c>
      <c r="AU483" s="169" t="s">
        <v>80</v>
      </c>
      <c r="AY483" s="161" t="s">
        <v>133</v>
      </c>
      <c r="BK483" s="170">
        <f>SUM(BK484:BK485)</f>
        <v>0</v>
      </c>
    </row>
    <row r="484" s="2" customFormat="1" ht="24.15" customHeight="1">
      <c r="A484" s="39"/>
      <c r="B484" s="173"/>
      <c r="C484" s="174" t="s">
        <v>690</v>
      </c>
      <c r="D484" s="174" t="s">
        <v>135</v>
      </c>
      <c r="E484" s="175" t="s">
        <v>691</v>
      </c>
      <c r="F484" s="176" t="s">
        <v>692</v>
      </c>
      <c r="G484" s="177" t="s">
        <v>205</v>
      </c>
      <c r="H484" s="178">
        <v>259.44</v>
      </c>
      <c r="I484" s="179"/>
      <c r="J484" s="180">
        <f>ROUND(I484*H484,2)</f>
        <v>0</v>
      </c>
      <c r="K484" s="176" t="s">
        <v>139</v>
      </c>
      <c r="L484" s="40"/>
      <c r="M484" s="181" t="s">
        <v>3</v>
      </c>
      <c r="N484" s="182" t="s">
        <v>43</v>
      </c>
      <c r="O484" s="73"/>
      <c r="P484" s="183">
        <f>O484*H484</f>
        <v>0</v>
      </c>
      <c r="Q484" s="183">
        <v>0</v>
      </c>
      <c r="R484" s="183">
        <f>Q484*H484</f>
        <v>0</v>
      </c>
      <c r="S484" s="183">
        <v>0</v>
      </c>
      <c r="T484" s="184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185" t="s">
        <v>140</v>
      </c>
      <c r="AT484" s="185" t="s">
        <v>135</v>
      </c>
      <c r="AU484" s="185" t="s">
        <v>82</v>
      </c>
      <c r="AY484" s="20" t="s">
        <v>133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20" t="s">
        <v>80</v>
      </c>
      <c r="BK484" s="186">
        <f>ROUND(I484*H484,2)</f>
        <v>0</v>
      </c>
      <c r="BL484" s="20" t="s">
        <v>140</v>
      </c>
      <c r="BM484" s="185" t="s">
        <v>693</v>
      </c>
    </row>
    <row r="485" s="2" customFormat="1">
      <c r="A485" s="39"/>
      <c r="B485" s="40"/>
      <c r="C485" s="39"/>
      <c r="D485" s="187" t="s">
        <v>142</v>
      </c>
      <c r="E485" s="39"/>
      <c r="F485" s="188" t="s">
        <v>694</v>
      </c>
      <c r="G485" s="39"/>
      <c r="H485" s="39"/>
      <c r="I485" s="189"/>
      <c r="J485" s="39"/>
      <c r="K485" s="39"/>
      <c r="L485" s="40"/>
      <c r="M485" s="190"/>
      <c r="N485" s="191"/>
      <c r="O485" s="73"/>
      <c r="P485" s="73"/>
      <c r="Q485" s="73"/>
      <c r="R485" s="73"/>
      <c r="S485" s="73"/>
      <c r="T485" s="74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20" t="s">
        <v>142</v>
      </c>
      <c r="AU485" s="20" t="s">
        <v>82</v>
      </c>
    </row>
    <row r="486" s="12" customFormat="1" ht="25.92" customHeight="1">
      <c r="A486" s="12"/>
      <c r="B486" s="160"/>
      <c r="C486" s="12"/>
      <c r="D486" s="161" t="s">
        <v>71</v>
      </c>
      <c r="E486" s="162" t="s">
        <v>695</v>
      </c>
      <c r="F486" s="162" t="s">
        <v>696</v>
      </c>
      <c r="G486" s="12"/>
      <c r="H486" s="12"/>
      <c r="I486" s="163"/>
      <c r="J486" s="164">
        <f>BK486</f>
        <v>0</v>
      </c>
      <c r="K486" s="12"/>
      <c r="L486" s="160"/>
      <c r="M486" s="165"/>
      <c r="N486" s="166"/>
      <c r="O486" s="166"/>
      <c r="P486" s="167">
        <f>P487+P551</f>
        <v>0</v>
      </c>
      <c r="Q486" s="166"/>
      <c r="R486" s="167">
        <f>R487+R551</f>
        <v>2.6103028400000001</v>
      </c>
      <c r="S486" s="166"/>
      <c r="T486" s="168">
        <f>T487+T551</f>
        <v>0.77381999999999995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161" t="s">
        <v>82</v>
      </c>
      <c r="AT486" s="169" t="s">
        <v>71</v>
      </c>
      <c r="AU486" s="169" t="s">
        <v>72</v>
      </c>
      <c r="AY486" s="161" t="s">
        <v>133</v>
      </c>
      <c r="BK486" s="170">
        <f>BK487+BK551</f>
        <v>0</v>
      </c>
    </row>
    <row r="487" s="12" customFormat="1" ht="22.8" customHeight="1">
      <c r="A487" s="12"/>
      <c r="B487" s="160"/>
      <c r="C487" s="12"/>
      <c r="D487" s="161" t="s">
        <v>71</v>
      </c>
      <c r="E487" s="171" t="s">
        <v>697</v>
      </c>
      <c r="F487" s="171" t="s">
        <v>698</v>
      </c>
      <c r="G487" s="12"/>
      <c r="H487" s="12"/>
      <c r="I487" s="163"/>
      <c r="J487" s="172">
        <f>BK487</f>
        <v>0</v>
      </c>
      <c r="K487" s="12"/>
      <c r="L487" s="160"/>
      <c r="M487" s="165"/>
      <c r="N487" s="166"/>
      <c r="O487" s="166"/>
      <c r="P487" s="167">
        <f>SUM(P488:P550)</f>
        <v>0</v>
      </c>
      <c r="Q487" s="166"/>
      <c r="R487" s="167">
        <f>SUM(R488:R550)</f>
        <v>1.5349736399999998</v>
      </c>
      <c r="S487" s="166"/>
      <c r="T487" s="168">
        <f>SUM(T488:T550)</f>
        <v>0.77381999999999995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161" t="s">
        <v>82</v>
      </c>
      <c r="AT487" s="169" t="s">
        <v>71</v>
      </c>
      <c r="AU487" s="169" t="s">
        <v>80</v>
      </c>
      <c r="AY487" s="161" t="s">
        <v>133</v>
      </c>
      <c r="BK487" s="170">
        <f>SUM(BK488:BK550)</f>
        <v>0</v>
      </c>
    </row>
    <row r="488" s="2" customFormat="1" ht="33" customHeight="1">
      <c r="A488" s="39"/>
      <c r="B488" s="173"/>
      <c r="C488" s="174" t="s">
        <v>699</v>
      </c>
      <c r="D488" s="174" t="s">
        <v>135</v>
      </c>
      <c r="E488" s="175" t="s">
        <v>700</v>
      </c>
      <c r="F488" s="176" t="s">
        <v>701</v>
      </c>
      <c r="G488" s="177" t="s">
        <v>138</v>
      </c>
      <c r="H488" s="178">
        <v>10.32</v>
      </c>
      <c r="I488" s="179"/>
      <c r="J488" s="180">
        <f>ROUND(I488*H488,2)</f>
        <v>0</v>
      </c>
      <c r="K488" s="176" t="s">
        <v>139</v>
      </c>
      <c r="L488" s="40"/>
      <c r="M488" s="181" t="s">
        <v>3</v>
      </c>
      <c r="N488" s="182" t="s">
        <v>43</v>
      </c>
      <c r="O488" s="73"/>
      <c r="P488" s="183">
        <f>O488*H488</f>
        <v>0</v>
      </c>
      <c r="Q488" s="183">
        <v>0</v>
      </c>
      <c r="R488" s="183">
        <f>Q488*H488</f>
        <v>0</v>
      </c>
      <c r="S488" s="183">
        <v>0</v>
      </c>
      <c r="T488" s="184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185" t="s">
        <v>244</v>
      </c>
      <c r="AT488" s="185" t="s">
        <v>135</v>
      </c>
      <c r="AU488" s="185" t="s">
        <v>82</v>
      </c>
      <c r="AY488" s="20" t="s">
        <v>133</v>
      </c>
      <c r="BE488" s="186">
        <f>IF(N488="základní",J488,0)</f>
        <v>0</v>
      </c>
      <c r="BF488" s="186">
        <f>IF(N488="snížená",J488,0)</f>
        <v>0</v>
      </c>
      <c r="BG488" s="186">
        <f>IF(N488="zákl. přenesená",J488,0)</f>
        <v>0</v>
      </c>
      <c r="BH488" s="186">
        <f>IF(N488="sníž. přenesená",J488,0)</f>
        <v>0</v>
      </c>
      <c r="BI488" s="186">
        <f>IF(N488="nulová",J488,0)</f>
        <v>0</v>
      </c>
      <c r="BJ488" s="20" t="s">
        <v>80</v>
      </c>
      <c r="BK488" s="186">
        <f>ROUND(I488*H488,2)</f>
        <v>0</v>
      </c>
      <c r="BL488" s="20" t="s">
        <v>244</v>
      </c>
      <c r="BM488" s="185" t="s">
        <v>702</v>
      </c>
    </row>
    <row r="489" s="2" customFormat="1">
      <c r="A489" s="39"/>
      <c r="B489" s="40"/>
      <c r="C489" s="39"/>
      <c r="D489" s="187" t="s">
        <v>142</v>
      </c>
      <c r="E489" s="39"/>
      <c r="F489" s="188" t="s">
        <v>703</v>
      </c>
      <c r="G489" s="39"/>
      <c r="H489" s="39"/>
      <c r="I489" s="189"/>
      <c r="J489" s="39"/>
      <c r="K489" s="39"/>
      <c r="L489" s="40"/>
      <c r="M489" s="190"/>
      <c r="N489" s="191"/>
      <c r="O489" s="73"/>
      <c r="P489" s="73"/>
      <c r="Q489" s="73"/>
      <c r="R489" s="73"/>
      <c r="S489" s="73"/>
      <c r="T489" s="74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20" t="s">
        <v>142</v>
      </c>
      <c r="AU489" s="20" t="s">
        <v>82</v>
      </c>
    </row>
    <row r="490" s="13" customFormat="1">
      <c r="A490" s="13"/>
      <c r="B490" s="192"/>
      <c r="C490" s="13"/>
      <c r="D490" s="193" t="s">
        <v>144</v>
      </c>
      <c r="E490" s="194" t="s">
        <v>3</v>
      </c>
      <c r="F490" s="195" t="s">
        <v>704</v>
      </c>
      <c r="G490" s="13"/>
      <c r="H490" s="194" t="s">
        <v>3</v>
      </c>
      <c r="I490" s="196"/>
      <c r="J490" s="13"/>
      <c r="K490" s="13"/>
      <c r="L490" s="192"/>
      <c r="M490" s="197"/>
      <c r="N490" s="198"/>
      <c r="O490" s="198"/>
      <c r="P490" s="198"/>
      <c r="Q490" s="198"/>
      <c r="R490" s="198"/>
      <c r="S490" s="198"/>
      <c r="T490" s="19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4" t="s">
        <v>144</v>
      </c>
      <c r="AU490" s="194" t="s">
        <v>82</v>
      </c>
      <c r="AV490" s="13" t="s">
        <v>80</v>
      </c>
      <c r="AW490" s="13" t="s">
        <v>33</v>
      </c>
      <c r="AX490" s="13" t="s">
        <v>72</v>
      </c>
      <c r="AY490" s="194" t="s">
        <v>133</v>
      </c>
    </row>
    <row r="491" s="14" customFormat="1">
      <c r="A491" s="14"/>
      <c r="B491" s="200"/>
      <c r="C491" s="14"/>
      <c r="D491" s="193" t="s">
        <v>144</v>
      </c>
      <c r="E491" s="201" t="s">
        <v>3</v>
      </c>
      <c r="F491" s="202" t="s">
        <v>705</v>
      </c>
      <c r="G491" s="14"/>
      <c r="H491" s="203">
        <v>10.32</v>
      </c>
      <c r="I491" s="204"/>
      <c r="J491" s="14"/>
      <c r="K491" s="14"/>
      <c r="L491" s="200"/>
      <c r="M491" s="205"/>
      <c r="N491" s="206"/>
      <c r="O491" s="206"/>
      <c r="P491" s="206"/>
      <c r="Q491" s="206"/>
      <c r="R491" s="206"/>
      <c r="S491" s="206"/>
      <c r="T491" s="20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01" t="s">
        <v>144</v>
      </c>
      <c r="AU491" s="201" t="s">
        <v>82</v>
      </c>
      <c r="AV491" s="14" t="s">
        <v>82</v>
      </c>
      <c r="AW491" s="14" t="s">
        <v>33</v>
      </c>
      <c r="AX491" s="14" t="s">
        <v>80</v>
      </c>
      <c r="AY491" s="201" t="s">
        <v>133</v>
      </c>
    </row>
    <row r="492" s="2" customFormat="1" ht="16.5" customHeight="1">
      <c r="A492" s="39"/>
      <c r="B492" s="173"/>
      <c r="C492" s="216" t="s">
        <v>706</v>
      </c>
      <c r="D492" s="216" t="s">
        <v>218</v>
      </c>
      <c r="E492" s="217" t="s">
        <v>707</v>
      </c>
      <c r="F492" s="218" t="s">
        <v>708</v>
      </c>
      <c r="G492" s="219" t="s">
        <v>205</v>
      </c>
      <c r="H492" s="220">
        <v>0.0030000000000000001</v>
      </c>
      <c r="I492" s="221"/>
      <c r="J492" s="222">
        <f>ROUND(I492*H492,2)</f>
        <v>0</v>
      </c>
      <c r="K492" s="218" t="s">
        <v>139</v>
      </c>
      <c r="L492" s="223"/>
      <c r="M492" s="224" t="s">
        <v>3</v>
      </c>
      <c r="N492" s="225" t="s">
        <v>43</v>
      </c>
      <c r="O492" s="73"/>
      <c r="P492" s="183">
        <f>O492*H492</f>
        <v>0</v>
      </c>
      <c r="Q492" s="183">
        <v>1</v>
      </c>
      <c r="R492" s="183">
        <f>Q492*H492</f>
        <v>0.0030000000000000001</v>
      </c>
      <c r="S492" s="183">
        <v>0</v>
      </c>
      <c r="T492" s="184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185" t="s">
        <v>367</v>
      </c>
      <c r="AT492" s="185" t="s">
        <v>218</v>
      </c>
      <c r="AU492" s="185" t="s">
        <v>82</v>
      </c>
      <c r="AY492" s="20" t="s">
        <v>133</v>
      </c>
      <c r="BE492" s="186">
        <f>IF(N492="základní",J492,0)</f>
        <v>0</v>
      </c>
      <c r="BF492" s="186">
        <f>IF(N492="snížená",J492,0)</f>
        <v>0</v>
      </c>
      <c r="BG492" s="186">
        <f>IF(N492="zákl. přenesená",J492,0)</f>
        <v>0</v>
      </c>
      <c r="BH492" s="186">
        <f>IF(N492="sníž. přenesená",J492,0)</f>
        <v>0</v>
      </c>
      <c r="BI492" s="186">
        <f>IF(N492="nulová",J492,0)</f>
        <v>0</v>
      </c>
      <c r="BJ492" s="20" t="s">
        <v>80</v>
      </c>
      <c r="BK492" s="186">
        <f>ROUND(I492*H492,2)</f>
        <v>0</v>
      </c>
      <c r="BL492" s="20" t="s">
        <v>244</v>
      </c>
      <c r="BM492" s="185" t="s">
        <v>709</v>
      </c>
    </row>
    <row r="493" s="14" customFormat="1">
      <c r="A493" s="14"/>
      <c r="B493" s="200"/>
      <c r="C493" s="14"/>
      <c r="D493" s="193" t="s">
        <v>144</v>
      </c>
      <c r="E493" s="201" t="s">
        <v>3</v>
      </c>
      <c r="F493" s="202" t="s">
        <v>710</v>
      </c>
      <c r="G493" s="14"/>
      <c r="H493" s="203">
        <v>0.0030000000000000001</v>
      </c>
      <c r="I493" s="204"/>
      <c r="J493" s="14"/>
      <c r="K493" s="14"/>
      <c r="L493" s="200"/>
      <c r="M493" s="205"/>
      <c r="N493" s="206"/>
      <c r="O493" s="206"/>
      <c r="P493" s="206"/>
      <c r="Q493" s="206"/>
      <c r="R493" s="206"/>
      <c r="S493" s="206"/>
      <c r="T493" s="20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01" t="s">
        <v>144</v>
      </c>
      <c r="AU493" s="201" t="s">
        <v>82</v>
      </c>
      <c r="AV493" s="14" t="s">
        <v>82</v>
      </c>
      <c r="AW493" s="14" t="s">
        <v>33</v>
      </c>
      <c r="AX493" s="14" t="s">
        <v>80</v>
      </c>
      <c r="AY493" s="201" t="s">
        <v>133</v>
      </c>
    </row>
    <row r="494" s="2" customFormat="1" ht="37.8" customHeight="1">
      <c r="A494" s="39"/>
      <c r="B494" s="173"/>
      <c r="C494" s="174" t="s">
        <v>711</v>
      </c>
      <c r="D494" s="174" t="s">
        <v>135</v>
      </c>
      <c r="E494" s="175" t="s">
        <v>712</v>
      </c>
      <c r="F494" s="176" t="s">
        <v>713</v>
      </c>
      <c r="G494" s="177" t="s">
        <v>138</v>
      </c>
      <c r="H494" s="178">
        <v>195.25999999999999</v>
      </c>
      <c r="I494" s="179"/>
      <c r="J494" s="180">
        <f>ROUND(I494*H494,2)</f>
        <v>0</v>
      </c>
      <c r="K494" s="176" t="s">
        <v>139</v>
      </c>
      <c r="L494" s="40"/>
      <c r="M494" s="181" t="s">
        <v>3</v>
      </c>
      <c r="N494" s="182" t="s">
        <v>43</v>
      </c>
      <c r="O494" s="73"/>
      <c r="P494" s="183">
        <f>O494*H494</f>
        <v>0</v>
      </c>
      <c r="Q494" s="183">
        <v>0</v>
      </c>
      <c r="R494" s="183">
        <f>Q494*H494</f>
        <v>0</v>
      </c>
      <c r="S494" s="183">
        <v>0</v>
      </c>
      <c r="T494" s="184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185" t="s">
        <v>244</v>
      </c>
      <c r="AT494" s="185" t="s">
        <v>135</v>
      </c>
      <c r="AU494" s="185" t="s">
        <v>82</v>
      </c>
      <c r="AY494" s="20" t="s">
        <v>133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20" t="s">
        <v>80</v>
      </c>
      <c r="BK494" s="186">
        <f>ROUND(I494*H494,2)</f>
        <v>0</v>
      </c>
      <c r="BL494" s="20" t="s">
        <v>244</v>
      </c>
      <c r="BM494" s="185" t="s">
        <v>714</v>
      </c>
    </row>
    <row r="495" s="2" customFormat="1">
      <c r="A495" s="39"/>
      <c r="B495" s="40"/>
      <c r="C495" s="39"/>
      <c r="D495" s="187" t="s">
        <v>142</v>
      </c>
      <c r="E495" s="39"/>
      <c r="F495" s="188" t="s">
        <v>715</v>
      </c>
      <c r="G495" s="39"/>
      <c r="H495" s="39"/>
      <c r="I495" s="189"/>
      <c r="J495" s="39"/>
      <c r="K495" s="39"/>
      <c r="L495" s="40"/>
      <c r="M495" s="190"/>
      <c r="N495" s="191"/>
      <c r="O495" s="73"/>
      <c r="P495" s="73"/>
      <c r="Q495" s="73"/>
      <c r="R495" s="73"/>
      <c r="S495" s="73"/>
      <c r="T495" s="74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20" t="s">
        <v>142</v>
      </c>
      <c r="AU495" s="20" t="s">
        <v>82</v>
      </c>
    </row>
    <row r="496" s="13" customFormat="1">
      <c r="A496" s="13"/>
      <c r="B496" s="192"/>
      <c r="C496" s="13"/>
      <c r="D496" s="193" t="s">
        <v>144</v>
      </c>
      <c r="E496" s="194" t="s">
        <v>3</v>
      </c>
      <c r="F496" s="195" t="s">
        <v>716</v>
      </c>
      <c r="G496" s="13"/>
      <c r="H496" s="194" t="s">
        <v>3</v>
      </c>
      <c r="I496" s="196"/>
      <c r="J496" s="13"/>
      <c r="K496" s="13"/>
      <c r="L496" s="192"/>
      <c r="M496" s="197"/>
      <c r="N496" s="198"/>
      <c r="O496" s="198"/>
      <c r="P496" s="198"/>
      <c r="Q496" s="198"/>
      <c r="R496" s="198"/>
      <c r="S496" s="198"/>
      <c r="T496" s="19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4" t="s">
        <v>144</v>
      </c>
      <c r="AU496" s="194" t="s">
        <v>82</v>
      </c>
      <c r="AV496" s="13" t="s">
        <v>80</v>
      </c>
      <c r="AW496" s="13" t="s">
        <v>33</v>
      </c>
      <c r="AX496" s="13" t="s">
        <v>72</v>
      </c>
      <c r="AY496" s="194" t="s">
        <v>133</v>
      </c>
    </row>
    <row r="497" s="13" customFormat="1">
      <c r="A497" s="13"/>
      <c r="B497" s="192"/>
      <c r="C497" s="13"/>
      <c r="D497" s="193" t="s">
        <v>144</v>
      </c>
      <c r="E497" s="194" t="s">
        <v>3</v>
      </c>
      <c r="F497" s="195" t="s">
        <v>151</v>
      </c>
      <c r="G497" s="13"/>
      <c r="H497" s="194" t="s">
        <v>3</v>
      </c>
      <c r="I497" s="196"/>
      <c r="J497" s="13"/>
      <c r="K497" s="13"/>
      <c r="L497" s="192"/>
      <c r="M497" s="197"/>
      <c r="N497" s="198"/>
      <c r="O497" s="198"/>
      <c r="P497" s="198"/>
      <c r="Q497" s="198"/>
      <c r="R497" s="198"/>
      <c r="S497" s="198"/>
      <c r="T497" s="19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94" t="s">
        <v>144</v>
      </c>
      <c r="AU497" s="194" t="s">
        <v>82</v>
      </c>
      <c r="AV497" s="13" t="s">
        <v>80</v>
      </c>
      <c r="AW497" s="13" t="s">
        <v>33</v>
      </c>
      <c r="AX497" s="13" t="s">
        <v>72</v>
      </c>
      <c r="AY497" s="194" t="s">
        <v>133</v>
      </c>
    </row>
    <row r="498" s="14" customFormat="1">
      <c r="A498" s="14"/>
      <c r="B498" s="200"/>
      <c r="C498" s="14"/>
      <c r="D498" s="193" t="s">
        <v>144</v>
      </c>
      <c r="E498" s="201" t="s">
        <v>3</v>
      </c>
      <c r="F498" s="202" t="s">
        <v>717</v>
      </c>
      <c r="G498" s="14"/>
      <c r="H498" s="203">
        <v>168.36000000000001</v>
      </c>
      <c r="I498" s="204"/>
      <c r="J498" s="14"/>
      <c r="K498" s="14"/>
      <c r="L498" s="200"/>
      <c r="M498" s="205"/>
      <c r="N498" s="206"/>
      <c r="O498" s="206"/>
      <c r="P498" s="206"/>
      <c r="Q498" s="206"/>
      <c r="R498" s="206"/>
      <c r="S498" s="206"/>
      <c r="T498" s="20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01" t="s">
        <v>144</v>
      </c>
      <c r="AU498" s="201" t="s">
        <v>82</v>
      </c>
      <c r="AV498" s="14" t="s">
        <v>82</v>
      </c>
      <c r="AW498" s="14" t="s">
        <v>33</v>
      </c>
      <c r="AX498" s="14" t="s">
        <v>72</v>
      </c>
      <c r="AY498" s="201" t="s">
        <v>133</v>
      </c>
    </row>
    <row r="499" s="14" customFormat="1">
      <c r="A499" s="14"/>
      <c r="B499" s="200"/>
      <c r="C499" s="14"/>
      <c r="D499" s="193" t="s">
        <v>144</v>
      </c>
      <c r="E499" s="201" t="s">
        <v>3</v>
      </c>
      <c r="F499" s="202" t="s">
        <v>718</v>
      </c>
      <c r="G499" s="14"/>
      <c r="H499" s="203">
        <v>12.9</v>
      </c>
      <c r="I499" s="204"/>
      <c r="J499" s="14"/>
      <c r="K499" s="14"/>
      <c r="L499" s="200"/>
      <c r="M499" s="205"/>
      <c r="N499" s="206"/>
      <c r="O499" s="206"/>
      <c r="P499" s="206"/>
      <c r="Q499" s="206"/>
      <c r="R499" s="206"/>
      <c r="S499" s="206"/>
      <c r="T499" s="20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01" t="s">
        <v>144</v>
      </c>
      <c r="AU499" s="201" t="s">
        <v>82</v>
      </c>
      <c r="AV499" s="14" t="s">
        <v>82</v>
      </c>
      <c r="AW499" s="14" t="s">
        <v>33</v>
      </c>
      <c r="AX499" s="14" t="s">
        <v>72</v>
      </c>
      <c r="AY499" s="201" t="s">
        <v>133</v>
      </c>
    </row>
    <row r="500" s="14" customFormat="1">
      <c r="A500" s="14"/>
      <c r="B500" s="200"/>
      <c r="C500" s="14"/>
      <c r="D500" s="193" t="s">
        <v>144</v>
      </c>
      <c r="E500" s="201" t="s">
        <v>3</v>
      </c>
      <c r="F500" s="202" t="s">
        <v>719</v>
      </c>
      <c r="G500" s="14"/>
      <c r="H500" s="203">
        <v>14</v>
      </c>
      <c r="I500" s="204"/>
      <c r="J500" s="14"/>
      <c r="K500" s="14"/>
      <c r="L500" s="200"/>
      <c r="M500" s="205"/>
      <c r="N500" s="206"/>
      <c r="O500" s="206"/>
      <c r="P500" s="206"/>
      <c r="Q500" s="206"/>
      <c r="R500" s="206"/>
      <c r="S500" s="206"/>
      <c r="T500" s="20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1" t="s">
        <v>144</v>
      </c>
      <c r="AU500" s="201" t="s">
        <v>82</v>
      </c>
      <c r="AV500" s="14" t="s">
        <v>82</v>
      </c>
      <c r="AW500" s="14" t="s">
        <v>33</v>
      </c>
      <c r="AX500" s="14" t="s">
        <v>72</v>
      </c>
      <c r="AY500" s="201" t="s">
        <v>133</v>
      </c>
    </row>
    <row r="501" s="15" customFormat="1">
      <c r="A501" s="15"/>
      <c r="B501" s="208"/>
      <c r="C501" s="15"/>
      <c r="D501" s="193" t="s">
        <v>144</v>
      </c>
      <c r="E501" s="209" t="s">
        <v>3</v>
      </c>
      <c r="F501" s="210" t="s">
        <v>161</v>
      </c>
      <c r="G501" s="15"/>
      <c r="H501" s="211">
        <v>195.26000000000002</v>
      </c>
      <c r="I501" s="212"/>
      <c r="J501" s="15"/>
      <c r="K501" s="15"/>
      <c r="L501" s="208"/>
      <c r="M501" s="213"/>
      <c r="N501" s="214"/>
      <c r="O501" s="214"/>
      <c r="P501" s="214"/>
      <c r="Q501" s="214"/>
      <c r="R501" s="214"/>
      <c r="S501" s="214"/>
      <c r="T501" s="2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09" t="s">
        <v>144</v>
      </c>
      <c r="AU501" s="209" t="s">
        <v>82</v>
      </c>
      <c r="AV501" s="15" t="s">
        <v>140</v>
      </c>
      <c r="AW501" s="15" t="s">
        <v>33</v>
      </c>
      <c r="AX501" s="15" t="s">
        <v>80</v>
      </c>
      <c r="AY501" s="209" t="s">
        <v>133</v>
      </c>
    </row>
    <row r="502" s="2" customFormat="1" ht="16.5" customHeight="1">
      <c r="A502" s="39"/>
      <c r="B502" s="173"/>
      <c r="C502" s="216" t="s">
        <v>720</v>
      </c>
      <c r="D502" s="216" t="s">
        <v>218</v>
      </c>
      <c r="E502" s="217" t="s">
        <v>721</v>
      </c>
      <c r="F502" s="218" t="s">
        <v>722</v>
      </c>
      <c r="G502" s="219" t="s">
        <v>205</v>
      </c>
      <c r="H502" s="220">
        <v>0.068000000000000005</v>
      </c>
      <c r="I502" s="221"/>
      <c r="J502" s="222">
        <f>ROUND(I502*H502,2)</f>
        <v>0</v>
      </c>
      <c r="K502" s="218" t="s">
        <v>139</v>
      </c>
      <c r="L502" s="223"/>
      <c r="M502" s="224" t="s">
        <v>3</v>
      </c>
      <c r="N502" s="225" t="s">
        <v>43</v>
      </c>
      <c r="O502" s="73"/>
      <c r="P502" s="183">
        <f>O502*H502</f>
        <v>0</v>
      </c>
      <c r="Q502" s="183">
        <v>1</v>
      </c>
      <c r="R502" s="183">
        <f>Q502*H502</f>
        <v>0.068000000000000005</v>
      </c>
      <c r="S502" s="183">
        <v>0</v>
      </c>
      <c r="T502" s="184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185" t="s">
        <v>367</v>
      </c>
      <c r="AT502" s="185" t="s">
        <v>218</v>
      </c>
      <c r="AU502" s="185" t="s">
        <v>82</v>
      </c>
      <c r="AY502" s="20" t="s">
        <v>133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20" t="s">
        <v>80</v>
      </c>
      <c r="BK502" s="186">
        <f>ROUND(I502*H502,2)</f>
        <v>0</v>
      </c>
      <c r="BL502" s="20" t="s">
        <v>244</v>
      </c>
      <c r="BM502" s="185" t="s">
        <v>723</v>
      </c>
    </row>
    <row r="503" s="14" customFormat="1">
      <c r="A503" s="14"/>
      <c r="B503" s="200"/>
      <c r="C503" s="14"/>
      <c r="D503" s="193" t="s">
        <v>144</v>
      </c>
      <c r="E503" s="201" t="s">
        <v>3</v>
      </c>
      <c r="F503" s="202" t="s">
        <v>724</v>
      </c>
      <c r="G503" s="14"/>
      <c r="H503" s="203">
        <v>0.068000000000000005</v>
      </c>
      <c r="I503" s="204"/>
      <c r="J503" s="14"/>
      <c r="K503" s="14"/>
      <c r="L503" s="200"/>
      <c r="M503" s="205"/>
      <c r="N503" s="206"/>
      <c r="O503" s="206"/>
      <c r="P503" s="206"/>
      <c r="Q503" s="206"/>
      <c r="R503" s="206"/>
      <c r="S503" s="206"/>
      <c r="T503" s="20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01" t="s">
        <v>144</v>
      </c>
      <c r="AU503" s="201" t="s">
        <v>82</v>
      </c>
      <c r="AV503" s="14" t="s">
        <v>82</v>
      </c>
      <c r="AW503" s="14" t="s">
        <v>33</v>
      </c>
      <c r="AX503" s="14" t="s">
        <v>80</v>
      </c>
      <c r="AY503" s="201" t="s">
        <v>133</v>
      </c>
    </row>
    <row r="504" s="2" customFormat="1" ht="24.15" customHeight="1">
      <c r="A504" s="39"/>
      <c r="B504" s="173"/>
      <c r="C504" s="174" t="s">
        <v>725</v>
      </c>
      <c r="D504" s="174" t="s">
        <v>135</v>
      </c>
      <c r="E504" s="175" t="s">
        <v>726</v>
      </c>
      <c r="F504" s="176" t="s">
        <v>727</v>
      </c>
      <c r="G504" s="177" t="s">
        <v>138</v>
      </c>
      <c r="H504" s="178">
        <v>171.96000000000001</v>
      </c>
      <c r="I504" s="179"/>
      <c r="J504" s="180">
        <f>ROUND(I504*H504,2)</f>
        <v>0</v>
      </c>
      <c r="K504" s="176" t="s">
        <v>139</v>
      </c>
      <c r="L504" s="40"/>
      <c r="M504" s="181" t="s">
        <v>3</v>
      </c>
      <c r="N504" s="182" t="s">
        <v>43</v>
      </c>
      <c r="O504" s="73"/>
      <c r="P504" s="183">
        <f>O504*H504</f>
        <v>0</v>
      </c>
      <c r="Q504" s="183">
        <v>0</v>
      </c>
      <c r="R504" s="183">
        <f>Q504*H504</f>
        <v>0</v>
      </c>
      <c r="S504" s="183">
        <v>0.0044999999999999997</v>
      </c>
      <c r="T504" s="184">
        <f>S504*H504</f>
        <v>0.77381999999999995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185" t="s">
        <v>244</v>
      </c>
      <c r="AT504" s="185" t="s">
        <v>135</v>
      </c>
      <c r="AU504" s="185" t="s">
        <v>82</v>
      </c>
      <c r="AY504" s="20" t="s">
        <v>133</v>
      </c>
      <c r="BE504" s="186">
        <f>IF(N504="základní",J504,0)</f>
        <v>0</v>
      </c>
      <c r="BF504" s="186">
        <f>IF(N504="snížená",J504,0)</f>
        <v>0</v>
      </c>
      <c r="BG504" s="186">
        <f>IF(N504="zákl. přenesená",J504,0)</f>
        <v>0</v>
      </c>
      <c r="BH504" s="186">
        <f>IF(N504="sníž. přenesená",J504,0)</f>
        <v>0</v>
      </c>
      <c r="BI504" s="186">
        <f>IF(N504="nulová",J504,0)</f>
        <v>0</v>
      </c>
      <c r="BJ504" s="20" t="s">
        <v>80</v>
      </c>
      <c r="BK504" s="186">
        <f>ROUND(I504*H504,2)</f>
        <v>0</v>
      </c>
      <c r="BL504" s="20" t="s">
        <v>244</v>
      </c>
      <c r="BM504" s="185" t="s">
        <v>728</v>
      </c>
    </row>
    <row r="505" s="2" customFormat="1">
      <c r="A505" s="39"/>
      <c r="B505" s="40"/>
      <c r="C505" s="39"/>
      <c r="D505" s="187" t="s">
        <v>142</v>
      </c>
      <c r="E505" s="39"/>
      <c r="F505" s="188" t="s">
        <v>729</v>
      </c>
      <c r="G505" s="39"/>
      <c r="H505" s="39"/>
      <c r="I505" s="189"/>
      <c r="J505" s="39"/>
      <c r="K505" s="39"/>
      <c r="L505" s="40"/>
      <c r="M505" s="190"/>
      <c r="N505" s="191"/>
      <c r="O505" s="73"/>
      <c r="P505" s="73"/>
      <c r="Q505" s="73"/>
      <c r="R505" s="73"/>
      <c r="S505" s="73"/>
      <c r="T505" s="74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20" t="s">
        <v>142</v>
      </c>
      <c r="AU505" s="20" t="s">
        <v>82</v>
      </c>
    </row>
    <row r="506" s="13" customFormat="1">
      <c r="A506" s="13"/>
      <c r="B506" s="192"/>
      <c r="C506" s="13"/>
      <c r="D506" s="193" t="s">
        <v>144</v>
      </c>
      <c r="E506" s="194" t="s">
        <v>3</v>
      </c>
      <c r="F506" s="195" t="s">
        <v>730</v>
      </c>
      <c r="G506" s="13"/>
      <c r="H506" s="194" t="s">
        <v>3</v>
      </c>
      <c r="I506" s="196"/>
      <c r="J506" s="13"/>
      <c r="K506" s="13"/>
      <c r="L506" s="192"/>
      <c r="M506" s="197"/>
      <c r="N506" s="198"/>
      <c r="O506" s="198"/>
      <c r="P506" s="198"/>
      <c r="Q506" s="198"/>
      <c r="R506" s="198"/>
      <c r="S506" s="198"/>
      <c r="T506" s="19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4" t="s">
        <v>144</v>
      </c>
      <c r="AU506" s="194" t="s">
        <v>82</v>
      </c>
      <c r="AV506" s="13" t="s">
        <v>80</v>
      </c>
      <c r="AW506" s="13" t="s">
        <v>33</v>
      </c>
      <c r="AX506" s="13" t="s">
        <v>72</v>
      </c>
      <c r="AY506" s="194" t="s">
        <v>133</v>
      </c>
    </row>
    <row r="507" s="14" customFormat="1">
      <c r="A507" s="14"/>
      <c r="B507" s="200"/>
      <c r="C507" s="14"/>
      <c r="D507" s="193" t="s">
        <v>144</v>
      </c>
      <c r="E507" s="201" t="s">
        <v>3</v>
      </c>
      <c r="F507" s="202" t="s">
        <v>731</v>
      </c>
      <c r="G507" s="14"/>
      <c r="H507" s="203">
        <v>171.96000000000001</v>
      </c>
      <c r="I507" s="204"/>
      <c r="J507" s="14"/>
      <c r="K507" s="14"/>
      <c r="L507" s="200"/>
      <c r="M507" s="205"/>
      <c r="N507" s="206"/>
      <c r="O507" s="206"/>
      <c r="P507" s="206"/>
      <c r="Q507" s="206"/>
      <c r="R507" s="206"/>
      <c r="S507" s="206"/>
      <c r="T507" s="20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01" t="s">
        <v>144</v>
      </c>
      <c r="AU507" s="201" t="s">
        <v>82</v>
      </c>
      <c r="AV507" s="14" t="s">
        <v>82</v>
      </c>
      <c r="AW507" s="14" t="s">
        <v>33</v>
      </c>
      <c r="AX507" s="14" t="s">
        <v>80</v>
      </c>
      <c r="AY507" s="201" t="s">
        <v>133</v>
      </c>
    </row>
    <row r="508" s="2" customFormat="1" ht="24.15" customHeight="1">
      <c r="A508" s="39"/>
      <c r="B508" s="173"/>
      <c r="C508" s="174" t="s">
        <v>732</v>
      </c>
      <c r="D508" s="174" t="s">
        <v>135</v>
      </c>
      <c r="E508" s="175" t="s">
        <v>733</v>
      </c>
      <c r="F508" s="176" t="s">
        <v>734</v>
      </c>
      <c r="G508" s="177" t="s">
        <v>138</v>
      </c>
      <c r="H508" s="178">
        <v>181.25999999999999</v>
      </c>
      <c r="I508" s="179"/>
      <c r="J508" s="180">
        <f>ROUND(I508*H508,2)</f>
        <v>0</v>
      </c>
      <c r="K508" s="176" t="s">
        <v>139</v>
      </c>
      <c r="L508" s="40"/>
      <c r="M508" s="181" t="s">
        <v>3</v>
      </c>
      <c r="N508" s="182" t="s">
        <v>43</v>
      </c>
      <c r="O508" s="73"/>
      <c r="P508" s="183">
        <f>O508*H508</f>
        <v>0</v>
      </c>
      <c r="Q508" s="183">
        <v>0.00040000000000000002</v>
      </c>
      <c r="R508" s="183">
        <f>Q508*H508</f>
        <v>0.072503999999999999</v>
      </c>
      <c r="S508" s="183">
        <v>0</v>
      </c>
      <c r="T508" s="184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185" t="s">
        <v>244</v>
      </c>
      <c r="AT508" s="185" t="s">
        <v>135</v>
      </c>
      <c r="AU508" s="185" t="s">
        <v>82</v>
      </c>
      <c r="AY508" s="20" t="s">
        <v>133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20" t="s">
        <v>80</v>
      </c>
      <c r="BK508" s="186">
        <f>ROUND(I508*H508,2)</f>
        <v>0</v>
      </c>
      <c r="BL508" s="20" t="s">
        <v>244</v>
      </c>
      <c r="BM508" s="185" t="s">
        <v>735</v>
      </c>
    </row>
    <row r="509" s="2" customFormat="1">
      <c r="A509" s="39"/>
      <c r="B509" s="40"/>
      <c r="C509" s="39"/>
      <c r="D509" s="187" t="s">
        <v>142</v>
      </c>
      <c r="E509" s="39"/>
      <c r="F509" s="188" t="s">
        <v>736</v>
      </c>
      <c r="G509" s="39"/>
      <c r="H509" s="39"/>
      <c r="I509" s="189"/>
      <c r="J509" s="39"/>
      <c r="K509" s="39"/>
      <c r="L509" s="40"/>
      <c r="M509" s="190"/>
      <c r="N509" s="191"/>
      <c r="O509" s="73"/>
      <c r="P509" s="73"/>
      <c r="Q509" s="73"/>
      <c r="R509" s="73"/>
      <c r="S509" s="73"/>
      <c r="T509" s="74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20" t="s">
        <v>142</v>
      </c>
      <c r="AU509" s="20" t="s">
        <v>82</v>
      </c>
    </row>
    <row r="510" s="13" customFormat="1">
      <c r="A510" s="13"/>
      <c r="B510" s="192"/>
      <c r="C510" s="13"/>
      <c r="D510" s="193" t="s">
        <v>144</v>
      </c>
      <c r="E510" s="194" t="s">
        <v>3</v>
      </c>
      <c r="F510" s="195" t="s">
        <v>151</v>
      </c>
      <c r="G510" s="13"/>
      <c r="H510" s="194" t="s">
        <v>3</v>
      </c>
      <c r="I510" s="196"/>
      <c r="J510" s="13"/>
      <c r="K510" s="13"/>
      <c r="L510" s="192"/>
      <c r="M510" s="197"/>
      <c r="N510" s="198"/>
      <c r="O510" s="198"/>
      <c r="P510" s="198"/>
      <c r="Q510" s="198"/>
      <c r="R510" s="198"/>
      <c r="S510" s="198"/>
      <c r="T510" s="19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4" t="s">
        <v>144</v>
      </c>
      <c r="AU510" s="194" t="s">
        <v>82</v>
      </c>
      <c r="AV510" s="13" t="s">
        <v>80</v>
      </c>
      <c r="AW510" s="13" t="s">
        <v>33</v>
      </c>
      <c r="AX510" s="13" t="s">
        <v>72</v>
      </c>
      <c r="AY510" s="194" t="s">
        <v>133</v>
      </c>
    </row>
    <row r="511" s="13" customFormat="1">
      <c r="A511" s="13"/>
      <c r="B511" s="192"/>
      <c r="C511" s="13"/>
      <c r="D511" s="193" t="s">
        <v>144</v>
      </c>
      <c r="E511" s="194" t="s">
        <v>3</v>
      </c>
      <c r="F511" s="195" t="s">
        <v>737</v>
      </c>
      <c r="G511" s="13"/>
      <c r="H511" s="194" t="s">
        <v>3</v>
      </c>
      <c r="I511" s="196"/>
      <c r="J511" s="13"/>
      <c r="K511" s="13"/>
      <c r="L511" s="192"/>
      <c r="M511" s="197"/>
      <c r="N511" s="198"/>
      <c r="O511" s="198"/>
      <c r="P511" s="198"/>
      <c r="Q511" s="198"/>
      <c r="R511" s="198"/>
      <c r="S511" s="198"/>
      <c r="T511" s="19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94" t="s">
        <v>144</v>
      </c>
      <c r="AU511" s="194" t="s">
        <v>82</v>
      </c>
      <c r="AV511" s="13" t="s">
        <v>80</v>
      </c>
      <c r="AW511" s="13" t="s">
        <v>33</v>
      </c>
      <c r="AX511" s="13" t="s">
        <v>72</v>
      </c>
      <c r="AY511" s="194" t="s">
        <v>133</v>
      </c>
    </row>
    <row r="512" s="14" customFormat="1">
      <c r="A512" s="14"/>
      <c r="B512" s="200"/>
      <c r="C512" s="14"/>
      <c r="D512" s="193" t="s">
        <v>144</v>
      </c>
      <c r="E512" s="201" t="s">
        <v>3</v>
      </c>
      <c r="F512" s="202" t="s">
        <v>738</v>
      </c>
      <c r="G512" s="14"/>
      <c r="H512" s="203">
        <v>12.9</v>
      </c>
      <c r="I512" s="204"/>
      <c r="J512" s="14"/>
      <c r="K512" s="14"/>
      <c r="L512" s="200"/>
      <c r="M512" s="205"/>
      <c r="N512" s="206"/>
      <c r="O512" s="206"/>
      <c r="P512" s="206"/>
      <c r="Q512" s="206"/>
      <c r="R512" s="206"/>
      <c r="S512" s="206"/>
      <c r="T512" s="20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01" t="s">
        <v>144</v>
      </c>
      <c r="AU512" s="201" t="s">
        <v>82</v>
      </c>
      <c r="AV512" s="14" t="s">
        <v>82</v>
      </c>
      <c r="AW512" s="14" t="s">
        <v>33</v>
      </c>
      <c r="AX512" s="14" t="s">
        <v>72</v>
      </c>
      <c r="AY512" s="201" t="s">
        <v>133</v>
      </c>
    </row>
    <row r="513" s="13" customFormat="1">
      <c r="A513" s="13"/>
      <c r="B513" s="192"/>
      <c r="C513" s="13"/>
      <c r="D513" s="193" t="s">
        <v>144</v>
      </c>
      <c r="E513" s="194" t="s">
        <v>3</v>
      </c>
      <c r="F513" s="195" t="s">
        <v>739</v>
      </c>
      <c r="G513" s="13"/>
      <c r="H513" s="194" t="s">
        <v>3</v>
      </c>
      <c r="I513" s="196"/>
      <c r="J513" s="13"/>
      <c r="K513" s="13"/>
      <c r="L513" s="192"/>
      <c r="M513" s="197"/>
      <c r="N513" s="198"/>
      <c r="O513" s="198"/>
      <c r="P513" s="198"/>
      <c r="Q513" s="198"/>
      <c r="R513" s="198"/>
      <c r="S513" s="198"/>
      <c r="T513" s="19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94" t="s">
        <v>144</v>
      </c>
      <c r="AU513" s="194" t="s">
        <v>82</v>
      </c>
      <c r="AV513" s="13" t="s">
        <v>80</v>
      </c>
      <c r="AW513" s="13" t="s">
        <v>33</v>
      </c>
      <c r="AX513" s="13" t="s">
        <v>72</v>
      </c>
      <c r="AY513" s="194" t="s">
        <v>133</v>
      </c>
    </row>
    <row r="514" s="14" customFormat="1">
      <c r="A514" s="14"/>
      <c r="B514" s="200"/>
      <c r="C514" s="14"/>
      <c r="D514" s="193" t="s">
        <v>144</v>
      </c>
      <c r="E514" s="201" t="s">
        <v>3</v>
      </c>
      <c r="F514" s="202" t="s">
        <v>740</v>
      </c>
      <c r="G514" s="14"/>
      <c r="H514" s="203">
        <v>168.36000000000001</v>
      </c>
      <c r="I514" s="204"/>
      <c r="J514" s="14"/>
      <c r="K514" s="14"/>
      <c r="L514" s="200"/>
      <c r="M514" s="205"/>
      <c r="N514" s="206"/>
      <c r="O514" s="206"/>
      <c r="P514" s="206"/>
      <c r="Q514" s="206"/>
      <c r="R514" s="206"/>
      <c r="S514" s="206"/>
      <c r="T514" s="20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01" t="s">
        <v>144</v>
      </c>
      <c r="AU514" s="201" t="s">
        <v>82</v>
      </c>
      <c r="AV514" s="14" t="s">
        <v>82</v>
      </c>
      <c r="AW514" s="14" t="s">
        <v>33</v>
      </c>
      <c r="AX514" s="14" t="s">
        <v>72</v>
      </c>
      <c r="AY514" s="201" t="s">
        <v>133</v>
      </c>
    </row>
    <row r="515" s="15" customFormat="1">
      <c r="A515" s="15"/>
      <c r="B515" s="208"/>
      <c r="C515" s="15"/>
      <c r="D515" s="193" t="s">
        <v>144</v>
      </c>
      <c r="E515" s="209" t="s">
        <v>3</v>
      </c>
      <c r="F515" s="210" t="s">
        <v>161</v>
      </c>
      <c r="G515" s="15"/>
      <c r="H515" s="211">
        <v>181.26000000000002</v>
      </c>
      <c r="I515" s="212"/>
      <c r="J515" s="15"/>
      <c r="K515" s="15"/>
      <c r="L515" s="208"/>
      <c r="M515" s="213"/>
      <c r="N515" s="214"/>
      <c r="O515" s="214"/>
      <c r="P515" s="214"/>
      <c r="Q515" s="214"/>
      <c r="R515" s="214"/>
      <c r="S515" s="214"/>
      <c r="T515" s="2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09" t="s">
        <v>144</v>
      </c>
      <c r="AU515" s="209" t="s">
        <v>82</v>
      </c>
      <c r="AV515" s="15" t="s">
        <v>140</v>
      </c>
      <c r="AW515" s="15" t="s">
        <v>33</v>
      </c>
      <c r="AX515" s="15" t="s">
        <v>80</v>
      </c>
      <c r="AY515" s="209" t="s">
        <v>133</v>
      </c>
    </row>
    <row r="516" s="2" customFormat="1" ht="24.15" customHeight="1">
      <c r="A516" s="39"/>
      <c r="B516" s="173"/>
      <c r="C516" s="174" t="s">
        <v>741</v>
      </c>
      <c r="D516" s="174" t="s">
        <v>135</v>
      </c>
      <c r="E516" s="175" t="s">
        <v>742</v>
      </c>
      <c r="F516" s="176" t="s">
        <v>743</v>
      </c>
      <c r="G516" s="177" t="s">
        <v>138</v>
      </c>
      <c r="H516" s="178">
        <v>10.32</v>
      </c>
      <c r="I516" s="179"/>
      <c r="J516" s="180">
        <f>ROUND(I516*H516,2)</f>
        <v>0</v>
      </c>
      <c r="K516" s="176" t="s">
        <v>139</v>
      </c>
      <c r="L516" s="40"/>
      <c r="M516" s="181" t="s">
        <v>3</v>
      </c>
      <c r="N516" s="182" t="s">
        <v>43</v>
      </c>
      <c r="O516" s="73"/>
      <c r="P516" s="183">
        <f>O516*H516</f>
        <v>0</v>
      </c>
      <c r="Q516" s="183">
        <v>0.00040000000000000002</v>
      </c>
      <c r="R516" s="183">
        <f>Q516*H516</f>
        <v>0.0041280000000000006</v>
      </c>
      <c r="S516" s="183">
        <v>0</v>
      </c>
      <c r="T516" s="184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185" t="s">
        <v>244</v>
      </c>
      <c r="AT516" s="185" t="s">
        <v>135</v>
      </c>
      <c r="AU516" s="185" t="s">
        <v>82</v>
      </c>
      <c r="AY516" s="20" t="s">
        <v>133</v>
      </c>
      <c r="BE516" s="186">
        <f>IF(N516="základní",J516,0)</f>
        <v>0</v>
      </c>
      <c r="BF516" s="186">
        <f>IF(N516="snížená",J516,0)</f>
        <v>0</v>
      </c>
      <c r="BG516" s="186">
        <f>IF(N516="zákl. přenesená",J516,0)</f>
        <v>0</v>
      </c>
      <c r="BH516" s="186">
        <f>IF(N516="sníž. přenesená",J516,0)</f>
        <v>0</v>
      </c>
      <c r="BI516" s="186">
        <f>IF(N516="nulová",J516,0)</f>
        <v>0</v>
      </c>
      <c r="BJ516" s="20" t="s">
        <v>80</v>
      </c>
      <c r="BK516" s="186">
        <f>ROUND(I516*H516,2)</f>
        <v>0</v>
      </c>
      <c r="BL516" s="20" t="s">
        <v>244</v>
      </c>
      <c r="BM516" s="185" t="s">
        <v>744</v>
      </c>
    </row>
    <row r="517" s="2" customFormat="1">
      <c r="A517" s="39"/>
      <c r="B517" s="40"/>
      <c r="C517" s="39"/>
      <c r="D517" s="187" t="s">
        <v>142</v>
      </c>
      <c r="E517" s="39"/>
      <c r="F517" s="188" t="s">
        <v>745</v>
      </c>
      <c r="G517" s="39"/>
      <c r="H517" s="39"/>
      <c r="I517" s="189"/>
      <c r="J517" s="39"/>
      <c r="K517" s="39"/>
      <c r="L517" s="40"/>
      <c r="M517" s="190"/>
      <c r="N517" s="191"/>
      <c r="O517" s="73"/>
      <c r="P517" s="73"/>
      <c r="Q517" s="73"/>
      <c r="R517" s="73"/>
      <c r="S517" s="73"/>
      <c r="T517" s="74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20" t="s">
        <v>142</v>
      </c>
      <c r="AU517" s="20" t="s">
        <v>82</v>
      </c>
    </row>
    <row r="518" s="13" customFormat="1">
      <c r="A518" s="13"/>
      <c r="B518" s="192"/>
      <c r="C518" s="13"/>
      <c r="D518" s="193" t="s">
        <v>144</v>
      </c>
      <c r="E518" s="194" t="s">
        <v>3</v>
      </c>
      <c r="F518" s="195" t="s">
        <v>746</v>
      </c>
      <c r="G518" s="13"/>
      <c r="H518" s="194" t="s">
        <v>3</v>
      </c>
      <c r="I518" s="196"/>
      <c r="J518" s="13"/>
      <c r="K518" s="13"/>
      <c r="L518" s="192"/>
      <c r="M518" s="197"/>
      <c r="N518" s="198"/>
      <c r="O518" s="198"/>
      <c r="P518" s="198"/>
      <c r="Q518" s="198"/>
      <c r="R518" s="198"/>
      <c r="S518" s="198"/>
      <c r="T518" s="19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4" t="s">
        <v>144</v>
      </c>
      <c r="AU518" s="194" t="s">
        <v>82</v>
      </c>
      <c r="AV518" s="13" t="s">
        <v>80</v>
      </c>
      <c r="AW518" s="13" t="s">
        <v>33</v>
      </c>
      <c r="AX518" s="13" t="s">
        <v>72</v>
      </c>
      <c r="AY518" s="194" t="s">
        <v>133</v>
      </c>
    </row>
    <row r="519" s="14" customFormat="1">
      <c r="A519" s="14"/>
      <c r="B519" s="200"/>
      <c r="C519" s="14"/>
      <c r="D519" s="193" t="s">
        <v>144</v>
      </c>
      <c r="E519" s="201" t="s">
        <v>3</v>
      </c>
      <c r="F519" s="202" t="s">
        <v>747</v>
      </c>
      <c r="G519" s="14"/>
      <c r="H519" s="203">
        <v>10.32</v>
      </c>
      <c r="I519" s="204"/>
      <c r="J519" s="14"/>
      <c r="K519" s="14"/>
      <c r="L519" s="200"/>
      <c r="M519" s="205"/>
      <c r="N519" s="206"/>
      <c r="O519" s="206"/>
      <c r="P519" s="206"/>
      <c r="Q519" s="206"/>
      <c r="R519" s="206"/>
      <c r="S519" s="206"/>
      <c r="T519" s="20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01" t="s">
        <v>144</v>
      </c>
      <c r="AU519" s="201" t="s">
        <v>82</v>
      </c>
      <c r="AV519" s="14" t="s">
        <v>82</v>
      </c>
      <c r="AW519" s="14" t="s">
        <v>33</v>
      </c>
      <c r="AX519" s="14" t="s">
        <v>80</v>
      </c>
      <c r="AY519" s="201" t="s">
        <v>133</v>
      </c>
    </row>
    <row r="520" s="2" customFormat="1" ht="37.8" customHeight="1">
      <c r="A520" s="39"/>
      <c r="B520" s="173"/>
      <c r="C520" s="216" t="s">
        <v>748</v>
      </c>
      <c r="D520" s="216" t="s">
        <v>218</v>
      </c>
      <c r="E520" s="217" t="s">
        <v>749</v>
      </c>
      <c r="F520" s="218" t="s">
        <v>750</v>
      </c>
      <c r="G520" s="219" t="s">
        <v>138</v>
      </c>
      <c r="H520" s="220">
        <v>210.738</v>
      </c>
      <c r="I520" s="221"/>
      <c r="J520" s="222">
        <f>ROUND(I520*H520,2)</f>
        <v>0</v>
      </c>
      <c r="K520" s="218" t="s">
        <v>139</v>
      </c>
      <c r="L520" s="223"/>
      <c r="M520" s="224" t="s">
        <v>3</v>
      </c>
      <c r="N520" s="225" t="s">
        <v>43</v>
      </c>
      <c r="O520" s="73"/>
      <c r="P520" s="183">
        <f>O520*H520</f>
        <v>0</v>
      </c>
      <c r="Q520" s="183">
        <v>0.0047999999999999996</v>
      </c>
      <c r="R520" s="183">
        <f>Q520*H520</f>
        <v>1.0115424</v>
      </c>
      <c r="S520" s="183">
        <v>0</v>
      </c>
      <c r="T520" s="184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185" t="s">
        <v>367</v>
      </c>
      <c r="AT520" s="185" t="s">
        <v>218</v>
      </c>
      <c r="AU520" s="185" t="s">
        <v>82</v>
      </c>
      <c r="AY520" s="20" t="s">
        <v>133</v>
      </c>
      <c r="BE520" s="186">
        <f>IF(N520="základní",J520,0)</f>
        <v>0</v>
      </c>
      <c r="BF520" s="186">
        <f>IF(N520="snížená",J520,0)</f>
        <v>0</v>
      </c>
      <c r="BG520" s="186">
        <f>IF(N520="zákl. přenesená",J520,0)</f>
        <v>0</v>
      </c>
      <c r="BH520" s="186">
        <f>IF(N520="sníž. přenesená",J520,0)</f>
        <v>0</v>
      </c>
      <c r="BI520" s="186">
        <f>IF(N520="nulová",J520,0)</f>
        <v>0</v>
      </c>
      <c r="BJ520" s="20" t="s">
        <v>80</v>
      </c>
      <c r="BK520" s="186">
        <f>ROUND(I520*H520,2)</f>
        <v>0</v>
      </c>
      <c r="BL520" s="20" t="s">
        <v>244</v>
      </c>
      <c r="BM520" s="185" t="s">
        <v>751</v>
      </c>
    </row>
    <row r="521" s="14" customFormat="1">
      <c r="A521" s="14"/>
      <c r="B521" s="200"/>
      <c r="C521" s="14"/>
      <c r="D521" s="193" t="s">
        <v>144</v>
      </c>
      <c r="E521" s="201" t="s">
        <v>3</v>
      </c>
      <c r="F521" s="202" t="s">
        <v>752</v>
      </c>
      <c r="G521" s="14"/>
      <c r="H521" s="203">
        <v>210.738</v>
      </c>
      <c r="I521" s="204"/>
      <c r="J521" s="14"/>
      <c r="K521" s="14"/>
      <c r="L521" s="200"/>
      <c r="M521" s="205"/>
      <c r="N521" s="206"/>
      <c r="O521" s="206"/>
      <c r="P521" s="206"/>
      <c r="Q521" s="206"/>
      <c r="R521" s="206"/>
      <c r="S521" s="206"/>
      <c r="T521" s="20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01" t="s">
        <v>144</v>
      </c>
      <c r="AU521" s="201" t="s">
        <v>82</v>
      </c>
      <c r="AV521" s="14" t="s">
        <v>82</v>
      </c>
      <c r="AW521" s="14" t="s">
        <v>33</v>
      </c>
      <c r="AX521" s="14" t="s">
        <v>80</v>
      </c>
      <c r="AY521" s="201" t="s">
        <v>133</v>
      </c>
    </row>
    <row r="522" s="2" customFormat="1" ht="24.15" customHeight="1">
      <c r="A522" s="39"/>
      <c r="B522" s="173"/>
      <c r="C522" s="174" t="s">
        <v>753</v>
      </c>
      <c r="D522" s="174" t="s">
        <v>135</v>
      </c>
      <c r="E522" s="175" t="s">
        <v>754</v>
      </c>
      <c r="F522" s="176" t="s">
        <v>755</v>
      </c>
      <c r="G522" s="177" t="s">
        <v>138</v>
      </c>
      <c r="H522" s="178">
        <v>195.624</v>
      </c>
      <c r="I522" s="179"/>
      <c r="J522" s="180">
        <f>ROUND(I522*H522,2)</f>
        <v>0</v>
      </c>
      <c r="K522" s="176" t="s">
        <v>139</v>
      </c>
      <c r="L522" s="40"/>
      <c r="M522" s="181" t="s">
        <v>3</v>
      </c>
      <c r="N522" s="182" t="s">
        <v>43</v>
      </c>
      <c r="O522" s="73"/>
      <c r="P522" s="183">
        <f>O522*H522</f>
        <v>0</v>
      </c>
      <c r="Q522" s="183">
        <v>0.00091</v>
      </c>
      <c r="R522" s="183">
        <f>Q522*H522</f>
        <v>0.17801783999999998</v>
      </c>
      <c r="S522" s="183">
        <v>0</v>
      </c>
      <c r="T522" s="184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185" t="s">
        <v>244</v>
      </c>
      <c r="AT522" s="185" t="s">
        <v>135</v>
      </c>
      <c r="AU522" s="185" t="s">
        <v>82</v>
      </c>
      <c r="AY522" s="20" t="s">
        <v>133</v>
      </c>
      <c r="BE522" s="186">
        <f>IF(N522="základní",J522,0)</f>
        <v>0</v>
      </c>
      <c r="BF522" s="186">
        <f>IF(N522="snížená",J522,0)</f>
        <v>0</v>
      </c>
      <c r="BG522" s="186">
        <f>IF(N522="zákl. přenesená",J522,0)</f>
        <v>0</v>
      </c>
      <c r="BH522" s="186">
        <f>IF(N522="sníž. přenesená",J522,0)</f>
        <v>0</v>
      </c>
      <c r="BI522" s="186">
        <f>IF(N522="nulová",J522,0)</f>
        <v>0</v>
      </c>
      <c r="BJ522" s="20" t="s">
        <v>80</v>
      </c>
      <c r="BK522" s="186">
        <f>ROUND(I522*H522,2)</f>
        <v>0</v>
      </c>
      <c r="BL522" s="20" t="s">
        <v>244</v>
      </c>
      <c r="BM522" s="185" t="s">
        <v>756</v>
      </c>
    </row>
    <row r="523" s="2" customFormat="1">
      <c r="A523" s="39"/>
      <c r="B523" s="40"/>
      <c r="C523" s="39"/>
      <c r="D523" s="187" t="s">
        <v>142</v>
      </c>
      <c r="E523" s="39"/>
      <c r="F523" s="188" t="s">
        <v>757</v>
      </c>
      <c r="G523" s="39"/>
      <c r="H523" s="39"/>
      <c r="I523" s="189"/>
      <c r="J523" s="39"/>
      <c r="K523" s="39"/>
      <c r="L523" s="40"/>
      <c r="M523" s="190"/>
      <c r="N523" s="191"/>
      <c r="O523" s="73"/>
      <c r="P523" s="73"/>
      <c r="Q523" s="73"/>
      <c r="R523" s="73"/>
      <c r="S523" s="73"/>
      <c r="T523" s="74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20" t="s">
        <v>142</v>
      </c>
      <c r="AU523" s="20" t="s">
        <v>82</v>
      </c>
    </row>
    <row r="524" s="13" customFormat="1">
      <c r="A524" s="13"/>
      <c r="B524" s="192"/>
      <c r="C524" s="13"/>
      <c r="D524" s="193" t="s">
        <v>144</v>
      </c>
      <c r="E524" s="194" t="s">
        <v>3</v>
      </c>
      <c r="F524" s="195" t="s">
        <v>758</v>
      </c>
      <c r="G524" s="13"/>
      <c r="H524" s="194" t="s">
        <v>3</v>
      </c>
      <c r="I524" s="196"/>
      <c r="J524" s="13"/>
      <c r="K524" s="13"/>
      <c r="L524" s="192"/>
      <c r="M524" s="197"/>
      <c r="N524" s="198"/>
      <c r="O524" s="198"/>
      <c r="P524" s="198"/>
      <c r="Q524" s="198"/>
      <c r="R524" s="198"/>
      <c r="S524" s="198"/>
      <c r="T524" s="19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4" t="s">
        <v>144</v>
      </c>
      <c r="AU524" s="194" t="s">
        <v>82</v>
      </c>
      <c r="AV524" s="13" t="s">
        <v>80</v>
      </c>
      <c r="AW524" s="13" t="s">
        <v>33</v>
      </c>
      <c r="AX524" s="13" t="s">
        <v>72</v>
      </c>
      <c r="AY524" s="194" t="s">
        <v>133</v>
      </c>
    </row>
    <row r="525" s="14" customFormat="1">
      <c r="A525" s="14"/>
      <c r="B525" s="200"/>
      <c r="C525" s="14"/>
      <c r="D525" s="193" t="s">
        <v>144</v>
      </c>
      <c r="E525" s="201" t="s">
        <v>3</v>
      </c>
      <c r="F525" s="202" t="s">
        <v>759</v>
      </c>
      <c r="G525" s="14"/>
      <c r="H525" s="203">
        <v>195.624</v>
      </c>
      <c r="I525" s="204"/>
      <c r="J525" s="14"/>
      <c r="K525" s="14"/>
      <c r="L525" s="200"/>
      <c r="M525" s="205"/>
      <c r="N525" s="206"/>
      <c r="O525" s="206"/>
      <c r="P525" s="206"/>
      <c r="Q525" s="206"/>
      <c r="R525" s="206"/>
      <c r="S525" s="206"/>
      <c r="T525" s="20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1" t="s">
        <v>144</v>
      </c>
      <c r="AU525" s="201" t="s">
        <v>82</v>
      </c>
      <c r="AV525" s="14" t="s">
        <v>82</v>
      </c>
      <c r="AW525" s="14" t="s">
        <v>33</v>
      </c>
      <c r="AX525" s="14" t="s">
        <v>80</v>
      </c>
      <c r="AY525" s="201" t="s">
        <v>133</v>
      </c>
    </row>
    <row r="526" s="2" customFormat="1" ht="24.15" customHeight="1">
      <c r="A526" s="39"/>
      <c r="B526" s="173"/>
      <c r="C526" s="174" t="s">
        <v>760</v>
      </c>
      <c r="D526" s="174" t="s">
        <v>135</v>
      </c>
      <c r="E526" s="175" t="s">
        <v>761</v>
      </c>
      <c r="F526" s="176" t="s">
        <v>762</v>
      </c>
      <c r="G526" s="177" t="s">
        <v>138</v>
      </c>
      <c r="H526" s="178">
        <v>226.13800000000001</v>
      </c>
      <c r="I526" s="179"/>
      <c r="J526" s="180">
        <f>ROUND(I526*H526,2)</f>
        <v>0</v>
      </c>
      <c r="K526" s="176" t="s">
        <v>139</v>
      </c>
      <c r="L526" s="40"/>
      <c r="M526" s="181" t="s">
        <v>3</v>
      </c>
      <c r="N526" s="182" t="s">
        <v>43</v>
      </c>
      <c r="O526" s="73"/>
      <c r="P526" s="183">
        <f>O526*H526</f>
        <v>0</v>
      </c>
      <c r="Q526" s="183">
        <v>0</v>
      </c>
      <c r="R526" s="183">
        <f>Q526*H526</f>
        <v>0</v>
      </c>
      <c r="S526" s="183">
        <v>0</v>
      </c>
      <c r="T526" s="184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185" t="s">
        <v>244</v>
      </c>
      <c r="AT526" s="185" t="s">
        <v>135</v>
      </c>
      <c r="AU526" s="185" t="s">
        <v>82</v>
      </c>
      <c r="AY526" s="20" t="s">
        <v>133</v>
      </c>
      <c r="BE526" s="186">
        <f>IF(N526="základní",J526,0)</f>
        <v>0</v>
      </c>
      <c r="BF526" s="186">
        <f>IF(N526="snížená",J526,0)</f>
        <v>0</v>
      </c>
      <c r="BG526" s="186">
        <f>IF(N526="zákl. přenesená",J526,0)</f>
        <v>0</v>
      </c>
      <c r="BH526" s="186">
        <f>IF(N526="sníž. přenesená",J526,0)</f>
        <v>0</v>
      </c>
      <c r="BI526" s="186">
        <f>IF(N526="nulová",J526,0)</f>
        <v>0</v>
      </c>
      <c r="BJ526" s="20" t="s">
        <v>80</v>
      </c>
      <c r="BK526" s="186">
        <f>ROUND(I526*H526,2)</f>
        <v>0</v>
      </c>
      <c r="BL526" s="20" t="s">
        <v>244</v>
      </c>
      <c r="BM526" s="185" t="s">
        <v>763</v>
      </c>
    </row>
    <row r="527" s="2" customFormat="1">
      <c r="A527" s="39"/>
      <c r="B527" s="40"/>
      <c r="C527" s="39"/>
      <c r="D527" s="187" t="s">
        <v>142</v>
      </c>
      <c r="E527" s="39"/>
      <c r="F527" s="188" t="s">
        <v>764</v>
      </c>
      <c r="G527" s="39"/>
      <c r="H527" s="39"/>
      <c r="I527" s="189"/>
      <c r="J527" s="39"/>
      <c r="K527" s="39"/>
      <c r="L527" s="40"/>
      <c r="M527" s="190"/>
      <c r="N527" s="191"/>
      <c r="O527" s="73"/>
      <c r="P527" s="73"/>
      <c r="Q527" s="73"/>
      <c r="R527" s="73"/>
      <c r="S527" s="73"/>
      <c r="T527" s="74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20" t="s">
        <v>142</v>
      </c>
      <c r="AU527" s="20" t="s">
        <v>82</v>
      </c>
    </row>
    <row r="528" s="14" customFormat="1">
      <c r="A528" s="14"/>
      <c r="B528" s="200"/>
      <c r="C528" s="14"/>
      <c r="D528" s="193" t="s">
        <v>144</v>
      </c>
      <c r="E528" s="201" t="s">
        <v>3</v>
      </c>
      <c r="F528" s="202" t="s">
        <v>765</v>
      </c>
      <c r="G528" s="14"/>
      <c r="H528" s="203">
        <v>226.13800000000001</v>
      </c>
      <c r="I528" s="204"/>
      <c r="J528" s="14"/>
      <c r="K528" s="14"/>
      <c r="L528" s="200"/>
      <c r="M528" s="205"/>
      <c r="N528" s="206"/>
      <c r="O528" s="206"/>
      <c r="P528" s="206"/>
      <c r="Q528" s="206"/>
      <c r="R528" s="206"/>
      <c r="S528" s="206"/>
      <c r="T528" s="20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01" t="s">
        <v>144</v>
      </c>
      <c r="AU528" s="201" t="s">
        <v>82</v>
      </c>
      <c r="AV528" s="14" t="s">
        <v>82</v>
      </c>
      <c r="AW528" s="14" t="s">
        <v>33</v>
      </c>
      <c r="AX528" s="14" t="s">
        <v>80</v>
      </c>
      <c r="AY528" s="201" t="s">
        <v>133</v>
      </c>
    </row>
    <row r="529" s="2" customFormat="1" ht="24.15" customHeight="1">
      <c r="A529" s="39"/>
      <c r="B529" s="173"/>
      <c r="C529" s="216" t="s">
        <v>766</v>
      </c>
      <c r="D529" s="216" t="s">
        <v>218</v>
      </c>
      <c r="E529" s="217" t="s">
        <v>767</v>
      </c>
      <c r="F529" s="218" t="s">
        <v>768</v>
      </c>
      <c r="G529" s="219" t="s">
        <v>138</v>
      </c>
      <c r="H529" s="220">
        <v>14</v>
      </c>
      <c r="I529" s="221"/>
      <c r="J529" s="222">
        <f>ROUND(I529*H529,2)</f>
        <v>0</v>
      </c>
      <c r="K529" s="218" t="s">
        <v>139</v>
      </c>
      <c r="L529" s="223"/>
      <c r="M529" s="224" t="s">
        <v>3</v>
      </c>
      <c r="N529" s="225" t="s">
        <v>43</v>
      </c>
      <c r="O529" s="73"/>
      <c r="P529" s="183">
        <f>O529*H529</f>
        <v>0</v>
      </c>
      <c r="Q529" s="183">
        <v>0.00059999999999999995</v>
      </c>
      <c r="R529" s="183">
        <f>Q529*H529</f>
        <v>0.0083999999999999995</v>
      </c>
      <c r="S529" s="183">
        <v>0</v>
      </c>
      <c r="T529" s="184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185" t="s">
        <v>367</v>
      </c>
      <c r="AT529" s="185" t="s">
        <v>218</v>
      </c>
      <c r="AU529" s="185" t="s">
        <v>82</v>
      </c>
      <c r="AY529" s="20" t="s">
        <v>133</v>
      </c>
      <c r="BE529" s="186">
        <f>IF(N529="základní",J529,0)</f>
        <v>0</v>
      </c>
      <c r="BF529" s="186">
        <f>IF(N529="snížená",J529,0)</f>
        <v>0</v>
      </c>
      <c r="BG529" s="186">
        <f>IF(N529="zákl. přenesená",J529,0)</f>
        <v>0</v>
      </c>
      <c r="BH529" s="186">
        <f>IF(N529="sníž. přenesená",J529,0)</f>
        <v>0</v>
      </c>
      <c r="BI529" s="186">
        <f>IF(N529="nulová",J529,0)</f>
        <v>0</v>
      </c>
      <c r="BJ529" s="20" t="s">
        <v>80</v>
      </c>
      <c r="BK529" s="186">
        <f>ROUND(I529*H529,2)</f>
        <v>0</v>
      </c>
      <c r="BL529" s="20" t="s">
        <v>244</v>
      </c>
      <c r="BM529" s="185" t="s">
        <v>769</v>
      </c>
    </row>
    <row r="530" s="14" customFormat="1">
      <c r="A530" s="14"/>
      <c r="B530" s="200"/>
      <c r="C530" s="14"/>
      <c r="D530" s="193" t="s">
        <v>144</v>
      </c>
      <c r="E530" s="201" t="s">
        <v>3</v>
      </c>
      <c r="F530" s="202" t="s">
        <v>770</v>
      </c>
      <c r="G530" s="14"/>
      <c r="H530" s="203">
        <v>14</v>
      </c>
      <c r="I530" s="204"/>
      <c r="J530" s="14"/>
      <c r="K530" s="14"/>
      <c r="L530" s="200"/>
      <c r="M530" s="205"/>
      <c r="N530" s="206"/>
      <c r="O530" s="206"/>
      <c r="P530" s="206"/>
      <c r="Q530" s="206"/>
      <c r="R530" s="206"/>
      <c r="S530" s="206"/>
      <c r="T530" s="20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1" t="s">
        <v>144</v>
      </c>
      <c r="AU530" s="201" t="s">
        <v>82</v>
      </c>
      <c r="AV530" s="14" t="s">
        <v>82</v>
      </c>
      <c r="AW530" s="14" t="s">
        <v>33</v>
      </c>
      <c r="AX530" s="14" t="s">
        <v>80</v>
      </c>
      <c r="AY530" s="201" t="s">
        <v>133</v>
      </c>
    </row>
    <row r="531" s="2" customFormat="1" ht="24.15" customHeight="1">
      <c r="A531" s="39"/>
      <c r="B531" s="173"/>
      <c r="C531" s="216" t="s">
        <v>771</v>
      </c>
      <c r="D531" s="216" t="s">
        <v>218</v>
      </c>
      <c r="E531" s="217" t="s">
        <v>772</v>
      </c>
      <c r="F531" s="218" t="s">
        <v>773</v>
      </c>
      <c r="G531" s="219" t="s">
        <v>138</v>
      </c>
      <c r="H531" s="220">
        <v>178.68000000000001</v>
      </c>
      <c r="I531" s="221"/>
      <c r="J531" s="222">
        <f>ROUND(I531*H531,2)</f>
        <v>0</v>
      </c>
      <c r="K531" s="218" t="s">
        <v>139</v>
      </c>
      <c r="L531" s="223"/>
      <c r="M531" s="224" t="s">
        <v>3</v>
      </c>
      <c r="N531" s="225" t="s">
        <v>43</v>
      </c>
      <c r="O531" s="73"/>
      <c r="P531" s="183">
        <f>O531*H531</f>
        <v>0</v>
      </c>
      <c r="Q531" s="183">
        <v>0.00029999999999999997</v>
      </c>
      <c r="R531" s="183">
        <f>Q531*H531</f>
        <v>0.053603999999999999</v>
      </c>
      <c r="S531" s="183">
        <v>0</v>
      </c>
      <c r="T531" s="184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185" t="s">
        <v>367</v>
      </c>
      <c r="AT531" s="185" t="s">
        <v>218</v>
      </c>
      <c r="AU531" s="185" t="s">
        <v>82</v>
      </c>
      <c r="AY531" s="20" t="s">
        <v>133</v>
      </c>
      <c r="BE531" s="186">
        <f>IF(N531="základní",J531,0)</f>
        <v>0</v>
      </c>
      <c r="BF531" s="186">
        <f>IF(N531="snížená",J531,0)</f>
        <v>0</v>
      </c>
      <c r="BG531" s="186">
        <f>IF(N531="zákl. přenesená",J531,0)</f>
        <v>0</v>
      </c>
      <c r="BH531" s="186">
        <f>IF(N531="sníž. přenesená",J531,0)</f>
        <v>0</v>
      </c>
      <c r="BI531" s="186">
        <f>IF(N531="nulová",J531,0)</f>
        <v>0</v>
      </c>
      <c r="BJ531" s="20" t="s">
        <v>80</v>
      </c>
      <c r="BK531" s="186">
        <f>ROUND(I531*H531,2)</f>
        <v>0</v>
      </c>
      <c r="BL531" s="20" t="s">
        <v>244</v>
      </c>
      <c r="BM531" s="185" t="s">
        <v>774</v>
      </c>
    </row>
    <row r="532" s="14" customFormat="1">
      <c r="A532" s="14"/>
      <c r="B532" s="200"/>
      <c r="C532" s="14"/>
      <c r="D532" s="193" t="s">
        <v>144</v>
      </c>
      <c r="E532" s="201" t="s">
        <v>3</v>
      </c>
      <c r="F532" s="202" t="s">
        <v>775</v>
      </c>
      <c r="G532" s="14"/>
      <c r="H532" s="203">
        <v>168.36000000000001</v>
      </c>
      <c r="I532" s="204"/>
      <c r="J532" s="14"/>
      <c r="K532" s="14"/>
      <c r="L532" s="200"/>
      <c r="M532" s="205"/>
      <c r="N532" s="206"/>
      <c r="O532" s="206"/>
      <c r="P532" s="206"/>
      <c r="Q532" s="206"/>
      <c r="R532" s="206"/>
      <c r="S532" s="206"/>
      <c r="T532" s="20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01" t="s">
        <v>144</v>
      </c>
      <c r="AU532" s="201" t="s">
        <v>82</v>
      </c>
      <c r="AV532" s="14" t="s">
        <v>82</v>
      </c>
      <c r="AW532" s="14" t="s">
        <v>33</v>
      </c>
      <c r="AX532" s="14" t="s">
        <v>72</v>
      </c>
      <c r="AY532" s="201" t="s">
        <v>133</v>
      </c>
    </row>
    <row r="533" s="14" customFormat="1">
      <c r="A533" s="14"/>
      <c r="B533" s="200"/>
      <c r="C533" s="14"/>
      <c r="D533" s="193" t="s">
        <v>144</v>
      </c>
      <c r="E533" s="201" t="s">
        <v>3</v>
      </c>
      <c r="F533" s="202" t="s">
        <v>776</v>
      </c>
      <c r="G533" s="14"/>
      <c r="H533" s="203">
        <v>10.32</v>
      </c>
      <c r="I533" s="204"/>
      <c r="J533" s="14"/>
      <c r="K533" s="14"/>
      <c r="L533" s="200"/>
      <c r="M533" s="205"/>
      <c r="N533" s="206"/>
      <c r="O533" s="206"/>
      <c r="P533" s="206"/>
      <c r="Q533" s="206"/>
      <c r="R533" s="206"/>
      <c r="S533" s="206"/>
      <c r="T533" s="20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01" t="s">
        <v>144</v>
      </c>
      <c r="AU533" s="201" t="s">
        <v>82</v>
      </c>
      <c r="AV533" s="14" t="s">
        <v>82</v>
      </c>
      <c r="AW533" s="14" t="s">
        <v>33</v>
      </c>
      <c r="AX533" s="14" t="s">
        <v>72</v>
      </c>
      <c r="AY533" s="201" t="s">
        <v>133</v>
      </c>
    </row>
    <row r="534" s="15" customFormat="1">
      <c r="A534" s="15"/>
      <c r="B534" s="208"/>
      <c r="C534" s="15"/>
      <c r="D534" s="193" t="s">
        <v>144</v>
      </c>
      <c r="E534" s="209" t="s">
        <v>3</v>
      </c>
      <c r="F534" s="210" t="s">
        <v>161</v>
      </c>
      <c r="G534" s="15"/>
      <c r="H534" s="211">
        <v>178.68000000000001</v>
      </c>
      <c r="I534" s="212"/>
      <c r="J534" s="15"/>
      <c r="K534" s="15"/>
      <c r="L534" s="208"/>
      <c r="M534" s="213"/>
      <c r="N534" s="214"/>
      <c r="O534" s="214"/>
      <c r="P534" s="214"/>
      <c r="Q534" s="214"/>
      <c r="R534" s="214"/>
      <c r="S534" s="214"/>
      <c r="T534" s="2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09" t="s">
        <v>144</v>
      </c>
      <c r="AU534" s="209" t="s">
        <v>82</v>
      </c>
      <c r="AV534" s="15" t="s">
        <v>140</v>
      </c>
      <c r="AW534" s="15" t="s">
        <v>33</v>
      </c>
      <c r="AX534" s="15" t="s">
        <v>80</v>
      </c>
      <c r="AY534" s="209" t="s">
        <v>133</v>
      </c>
    </row>
    <row r="535" s="2" customFormat="1" ht="24.15" customHeight="1">
      <c r="A535" s="39"/>
      <c r="B535" s="173"/>
      <c r="C535" s="216" t="s">
        <v>777</v>
      </c>
      <c r="D535" s="216" t="s">
        <v>218</v>
      </c>
      <c r="E535" s="217" t="s">
        <v>778</v>
      </c>
      <c r="F535" s="218" t="s">
        <v>779</v>
      </c>
      <c r="G535" s="219" t="s">
        <v>138</v>
      </c>
      <c r="H535" s="220">
        <v>12.9</v>
      </c>
      <c r="I535" s="221"/>
      <c r="J535" s="222">
        <f>ROUND(I535*H535,2)</f>
        <v>0</v>
      </c>
      <c r="K535" s="218" t="s">
        <v>139</v>
      </c>
      <c r="L535" s="223"/>
      <c r="M535" s="224" t="s">
        <v>3</v>
      </c>
      <c r="N535" s="225" t="s">
        <v>43</v>
      </c>
      <c r="O535" s="73"/>
      <c r="P535" s="183">
        <f>O535*H535</f>
        <v>0</v>
      </c>
      <c r="Q535" s="183">
        <v>0.00080000000000000004</v>
      </c>
      <c r="R535" s="183">
        <f>Q535*H535</f>
        <v>0.010320000000000001</v>
      </c>
      <c r="S535" s="183">
        <v>0</v>
      </c>
      <c r="T535" s="184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185" t="s">
        <v>367</v>
      </c>
      <c r="AT535" s="185" t="s">
        <v>218</v>
      </c>
      <c r="AU535" s="185" t="s">
        <v>82</v>
      </c>
      <c r="AY535" s="20" t="s">
        <v>133</v>
      </c>
      <c r="BE535" s="186">
        <f>IF(N535="základní",J535,0)</f>
        <v>0</v>
      </c>
      <c r="BF535" s="186">
        <f>IF(N535="snížená",J535,0)</f>
        <v>0</v>
      </c>
      <c r="BG535" s="186">
        <f>IF(N535="zákl. přenesená",J535,0)</f>
        <v>0</v>
      </c>
      <c r="BH535" s="186">
        <f>IF(N535="sníž. přenesená",J535,0)</f>
        <v>0</v>
      </c>
      <c r="BI535" s="186">
        <f>IF(N535="nulová",J535,0)</f>
        <v>0</v>
      </c>
      <c r="BJ535" s="20" t="s">
        <v>80</v>
      </c>
      <c r="BK535" s="186">
        <f>ROUND(I535*H535,2)</f>
        <v>0</v>
      </c>
      <c r="BL535" s="20" t="s">
        <v>244</v>
      </c>
      <c r="BM535" s="185" t="s">
        <v>780</v>
      </c>
    </row>
    <row r="536" s="14" customFormat="1">
      <c r="A536" s="14"/>
      <c r="B536" s="200"/>
      <c r="C536" s="14"/>
      <c r="D536" s="193" t="s">
        <v>144</v>
      </c>
      <c r="E536" s="201" t="s">
        <v>3</v>
      </c>
      <c r="F536" s="202" t="s">
        <v>781</v>
      </c>
      <c r="G536" s="14"/>
      <c r="H536" s="203">
        <v>12.9</v>
      </c>
      <c r="I536" s="204"/>
      <c r="J536" s="14"/>
      <c r="K536" s="14"/>
      <c r="L536" s="200"/>
      <c r="M536" s="205"/>
      <c r="N536" s="206"/>
      <c r="O536" s="206"/>
      <c r="P536" s="206"/>
      <c r="Q536" s="206"/>
      <c r="R536" s="206"/>
      <c r="S536" s="206"/>
      <c r="T536" s="20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01" t="s">
        <v>144</v>
      </c>
      <c r="AU536" s="201" t="s">
        <v>82</v>
      </c>
      <c r="AV536" s="14" t="s">
        <v>82</v>
      </c>
      <c r="AW536" s="14" t="s">
        <v>33</v>
      </c>
      <c r="AX536" s="14" t="s">
        <v>80</v>
      </c>
      <c r="AY536" s="201" t="s">
        <v>133</v>
      </c>
    </row>
    <row r="537" s="2" customFormat="1" ht="49.05" customHeight="1">
      <c r="A537" s="39"/>
      <c r="B537" s="173"/>
      <c r="C537" s="174" t="s">
        <v>782</v>
      </c>
      <c r="D537" s="174" t="s">
        <v>135</v>
      </c>
      <c r="E537" s="175" t="s">
        <v>783</v>
      </c>
      <c r="F537" s="176" t="s">
        <v>784</v>
      </c>
      <c r="G537" s="177" t="s">
        <v>205</v>
      </c>
      <c r="H537" s="178">
        <v>1.4970000000000001</v>
      </c>
      <c r="I537" s="179"/>
      <c r="J537" s="180">
        <f>ROUND(I537*H537,2)</f>
        <v>0</v>
      </c>
      <c r="K537" s="176" t="s">
        <v>139</v>
      </c>
      <c r="L537" s="40"/>
      <c r="M537" s="181" t="s">
        <v>3</v>
      </c>
      <c r="N537" s="182" t="s">
        <v>43</v>
      </c>
      <c r="O537" s="73"/>
      <c r="P537" s="183">
        <f>O537*H537</f>
        <v>0</v>
      </c>
      <c r="Q537" s="183">
        <v>0</v>
      </c>
      <c r="R537" s="183">
        <f>Q537*H537</f>
        <v>0</v>
      </c>
      <c r="S537" s="183">
        <v>0</v>
      </c>
      <c r="T537" s="184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185" t="s">
        <v>244</v>
      </c>
      <c r="AT537" s="185" t="s">
        <v>135</v>
      </c>
      <c r="AU537" s="185" t="s">
        <v>82</v>
      </c>
      <c r="AY537" s="20" t="s">
        <v>133</v>
      </c>
      <c r="BE537" s="186">
        <f>IF(N537="základní",J537,0)</f>
        <v>0</v>
      </c>
      <c r="BF537" s="186">
        <f>IF(N537="snížená",J537,0)</f>
        <v>0</v>
      </c>
      <c r="BG537" s="186">
        <f>IF(N537="zákl. přenesená",J537,0)</f>
        <v>0</v>
      </c>
      <c r="BH537" s="186">
        <f>IF(N537="sníž. přenesená",J537,0)</f>
        <v>0</v>
      </c>
      <c r="BI537" s="186">
        <f>IF(N537="nulová",J537,0)</f>
        <v>0</v>
      </c>
      <c r="BJ537" s="20" t="s">
        <v>80</v>
      </c>
      <c r="BK537" s="186">
        <f>ROUND(I537*H537,2)</f>
        <v>0</v>
      </c>
      <c r="BL537" s="20" t="s">
        <v>244</v>
      </c>
      <c r="BM537" s="185" t="s">
        <v>785</v>
      </c>
    </row>
    <row r="538" s="2" customFormat="1">
      <c r="A538" s="39"/>
      <c r="B538" s="40"/>
      <c r="C538" s="39"/>
      <c r="D538" s="187" t="s">
        <v>142</v>
      </c>
      <c r="E538" s="39"/>
      <c r="F538" s="188" t="s">
        <v>786</v>
      </c>
      <c r="G538" s="39"/>
      <c r="H538" s="39"/>
      <c r="I538" s="189"/>
      <c r="J538" s="39"/>
      <c r="K538" s="39"/>
      <c r="L538" s="40"/>
      <c r="M538" s="190"/>
      <c r="N538" s="191"/>
      <c r="O538" s="73"/>
      <c r="P538" s="73"/>
      <c r="Q538" s="73"/>
      <c r="R538" s="73"/>
      <c r="S538" s="73"/>
      <c r="T538" s="74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20" t="s">
        <v>142</v>
      </c>
      <c r="AU538" s="20" t="s">
        <v>82</v>
      </c>
    </row>
    <row r="539" s="14" customFormat="1">
      <c r="A539" s="14"/>
      <c r="B539" s="200"/>
      <c r="C539" s="14"/>
      <c r="D539" s="193" t="s">
        <v>144</v>
      </c>
      <c r="E539" s="201" t="s">
        <v>3</v>
      </c>
      <c r="F539" s="202" t="s">
        <v>787</v>
      </c>
      <c r="G539" s="14"/>
      <c r="H539" s="203">
        <v>1.319</v>
      </c>
      <c r="I539" s="204"/>
      <c r="J539" s="14"/>
      <c r="K539" s="14"/>
      <c r="L539" s="200"/>
      <c r="M539" s="205"/>
      <c r="N539" s="206"/>
      <c r="O539" s="206"/>
      <c r="P539" s="206"/>
      <c r="Q539" s="206"/>
      <c r="R539" s="206"/>
      <c r="S539" s="206"/>
      <c r="T539" s="20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01" t="s">
        <v>144</v>
      </c>
      <c r="AU539" s="201" t="s">
        <v>82</v>
      </c>
      <c r="AV539" s="14" t="s">
        <v>82</v>
      </c>
      <c r="AW539" s="14" t="s">
        <v>33</v>
      </c>
      <c r="AX539" s="14" t="s">
        <v>72</v>
      </c>
      <c r="AY539" s="201" t="s">
        <v>133</v>
      </c>
    </row>
    <row r="540" s="14" customFormat="1">
      <c r="A540" s="14"/>
      <c r="B540" s="200"/>
      <c r="C540" s="14"/>
      <c r="D540" s="193" t="s">
        <v>144</v>
      </c>
      <c r="E540" s="201" t="s">
        <v>3</v>
      </c>
      <c r="F540" s="202" t="s">
        <v>788</v>
      </c>
      <c r="G540" s="14"/>
      <c r="H540" s="203">
        <v>0.17799999999999999</v>
      </c>
      <c r="I540" s="204"/>
      <c r="J540" s="14"/>
      <c r="K540" s="14"/>
      <c r="L540" s="200"/>
      <c r="M540" s="205"/>
      <c r="N540" s="206"/>
      <c r="O540" s="206"/>
      <c r="P540" s="206"/>
      <c r="Q540" s="206"/>
      <c r="R540" s="206"/>
      <c r="S540" s="206"/>
      <c r="T540" s="20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01" t="s">
        <v>144</v>
      </c>
      <c r="AU540" s="201" t="s">
        <v>82</v>
      </c>
      <c r="AV540" s="14" t="s">
        <v>82</v>
      </c>
      <c r="AW540" s="14" t="s">
        <v>33</v>
      </c>
      <c r="AX540" s="14" t="s">
        <v>72</v>
      </c>
      <c r="AY540" s="201" t="s">
        <v>133</v>
      </c>
    </row>
    <row r="541" s="15" customFormat="1">
      <c r="A541" s="15"/>
      <c r="B541" s="208"/>
      <c r="C541" s="15"/>
      <c r="D541" s="193" t="s">
        <v>144</v>
      </c>
      <c r="E541" s="209" t="s">
        <v>3</v>
      </c>
      <c r="F541" s="210" t="s">
        <v>161</v>
      </c>
      <c r="G541" s="15"/>
      <c r="H541" s="211">
        <v>1.4969999999999999</v>
      </c>
      <c r="I541" s="212"/>
      <c r="J541" s="15"/>
      <c r="K541" s="15"/>
      <c r="L541" s="208"/>
      <c r="M541" s="213"/>
      <c r="N541" s="214"/>
      <c r="O541" s="214"/>
      <c r="P541" s="214"/>
      <c r="Q541" s="214"/>
      <c r="R541" s="214"/>
      <c r="S541" s="214"/>
      <c r="T541" s="2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09" t="s">
        <v>144</v>
      </c>
      <c r="AU541" s="209" t="s">
        <v>82</v>
      </c>
      <c r="AV541" s="15" t="s">
        <v>140</v>
      </c>
      <c r="AW541" s="15" t="s">
        <v>33</v>
      </c>
      <c r="AX541" s="15" t="s">
        <v>80</v>
      </c>
      <c r="AY541" s="209" t="s">
        <v>133</v>
      </c>
    </row>
    <row r="542" s="2" customFormat="1" ht="24.15" customHeight="1">
      <c r="A542" s="39"/>
      <c r="B542" s="173"/>
      <c r="C542" s="174" t="s">
        <v>789</v>
      </c>
      <c r="D542" s="174" t="s">
        <v>135</v>
      </c>
      <c r="E542" s="175" t="s">
        <v>790</v>
      </c>
      <c r="F542" s="176" t="s">
        <v>791</v>
      </c>
      <c r="G542" s="177" t="s">
        <v>138</v>
      </c>
      <c r="H542" s="178">
        <v>168.36000000000001</v>
      </c>
      <c r="I542" s="179"/>
      <c r="J542" s="180">
        <f>ROUND(I542*H542,2)</f>
        <v>0</v>
      </c>
      <c r="K542" s="176" t="s">
        <v>792</v>
      </c>
      <c r="L542" s="40"/>
      <c r="M542" s="181" t="s">
        <v>3</v>
      </c>
      <c r="N542" s="182" t="s">
        <v>43</v>
      </c>
      <c r="O542" s="73"/>
      <c r="P542" s="183">
        <f>O542*H542</f>
        <v>0</v>
      </c>
      <c r="Q542" s="183">
        <v>0.00012999999999999999</v>
      </c>
      <c r="R542" s="183">
        <f>Q542*H542</f>
        <v>0.021886800000000001</v>
      </c>
      <c r="S542" s="183">
        <v>0</v>
      </c>
      <c r="T542" s="184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185" t="s">
        <v>140</v>
      </c>
      <c r="AT542" s="185" t="s">
        <v>135</v>
      </c>
      <c r="AU542" s="185" t="s">
        <v>82</v>
      </c>
      <c r="AY542" s="20" t="s">
        <v>133</v>
      </c>
      <c r="BE542" s="186">
        <f>IF(N542="základní",J542,0)</f>
        <v>0</v>
      </c>
      <c r="BF542" s="186">
        <f>IF(N542="snížená",J542,0)</f>
        <v>0</v>
      </c>
      <c r="BG542" s="186">
        <f>IF(N542="zákl. přenesená",J542,0)</f>
        <v>0</v>
      </c>
      <c r="BH542" s="186">
        <f>IF(N542="sníž. přenesená",J542,0)</f>
        <v>0</v>
      </c>
      <c r="BI542" s="186">
        <f>IF(N542="nulová",J542,0)</f>
        <v>0</v>
      </c>
      <c r="BJ542" s="20" t="s">
        <v>80</v>
      </c>
      <c r="BK542" s="186">
        <f>ROUND(I542*H542,2)</f>
        <v>0</v>
      </c>
      <c r="BL542" s="20" t="s">
        <v>140</v>
      </c>
      <c r="BM542" s="185" t="s">
        <v>793</v>
      </c>
    </row>
    <row r="543" s="13" customFormat="1">
      <c r="A543" s="13"/>
      <c r="B543" s="192"/>
      <c r="C543" s="13"/>
      <c r="D543" s="193" t="s">
        <v>144</v>
      </c>
      <c r="E543" s="194" t="s">
        <v>3</v>
      </c>
      <c r="F543" s="195" t="s">
        <v>794</v>
      </c>
      <c r="G543" s="13"/>
      <c r="H543" s="194" t="s">
        <v>3</v>
      </c>
      <c r="I543" s="196"/>
      <c r="J543" s="13"/>
      <c r="K543" s="13"/>
      <c r="L543" s="192"/>
      <c r="M543" s="197"/>
      <c r="N543" s="198"/>
      <c r="O543" s="198"/>
      <c r="P543" s="198"/>
      <c r="Q543" s="198"/>
      <c r="R543" s="198"/>
      <c r="S543" s="198"/>
      <c r="T543" s="19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94" t="s">
        <v>144</v>
      </c>
      <c r="AU543" s="194" t="s">
        <v>82</v>
      </c>
      <c r="AV543" s="13" t="s">
        <v>80</v>
      </c>
      <c r="AW543" s="13" t="s">
        <v>33</v>
      </c>
      <c r="AX543" s="13" t="s">
        <v>72</v>
      </c>
      <c r="AY543" s="194" t="s">
        <v>133</v>
      </c>
    </row>
    <row r="544" s="14" customFormat="1">
      <c r="A544" s="14"/>
      <c r="B544" s="200"/>
      <c r="C544" s="14"/>
      <c r="D544" s="193" t="s">
        <v>144</v>
      </c>
      <c r="E544" s="201" t="s">
        <v>3</v>
      </c>
      <c r="F544" s="202" t="s">
        <v>795</v>
      </c>
      <c r="G544" s="14"/>
      <c r="H544" s="203">
        <v>168.36000000000001</v>
      </c>
      <c r="I544" s="204"/>
      <c r="J544" s="14"/>
      <c r="K544" s="14"/>
      <c r="L544" s="200"/>
      <c r="M544" s="205"/>
      <c r="N544" s="206"/>
      <c r="O544" s="206"/>
      <c r="P544" s="206"/>
      <c r="Q544" s="206"/>
      <c r="R544" s="206"/>
      <c r="S544" s="206"/>
      <c r="T544" s="20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1" t="s">
        <v>144</v>
      </c>
      <c r="AU544" s="201" t="s">
        <v>82</v>
      </c>
      <c r="AV544" s="14" t="s">
        <v>82</v>
      </c>
      <c r="AW544" s="14" t="s">
        <v>33</v>
      </c>
      <c r="AX544" s="14" t="s">
        <v>80</v>
      </c>
      <c r="AY544" s="201" t="s">
        <v>133</v>
      </c>
    </row>
    <row r="545" s="2" customFormat="1" ht="37.8" customHeight="1">
      <c r="A545" s="39"/>
      <c r="B545" s="173"/>
      <c r="C545" s="174" t="s">
        <v>796</v>
      </c>
      <c r="D545" s="174" t="s">
        <v>135</v>
      </c>
      <c r="E545" s="175" t="s">
        <v>797</v>
      </c>
      <c r="F545" s="176" t="s">
        <v>798</v>
      </c>
      <c r="G545" s="177" t="s">
        <v>227</v>
      </c>
      <c r="H545" s="178">
        <v>56.299999999999997</v>
      </c>
      <c r="I545" s="179"/>
      <c r="J545" s="180">
        <f>ROUND(I545*H545,2)</f>
        <v>0</v>
      </c>
      <c r="K545" s="176" t="s">
        <v>255</v>
      </c>
      <c r="L545" s="40"/>
      <c r="M545" s="181" t="s">
        <v>3</v>
      </c>
      <c r="N545" s="182" t="s">
        <v>43</v>
      </c>
      <c r="O545" s="73"/>
      <c r="P545" s="183">
        <f>O545*H545</f>
        <v>0</v>
      </c>
      <c r="Q545" s="183">
        <v>0.00155</v>
      </c>
      <c r="R545" s="183">
        <f>Q545*H545</f>
        <v>0.087264999999999995</v>
      </c>
      <c r="S545" s="183">
        <v>0</v>
      </c>
      <c r="T545" s="184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185" t="s">
        <v>244</v>
      </c>
      <c r="AT545" s="185" t="s">
        <v>135</v>
      </c>
      <c r="AU545" s="185" t="s">
        <v>82</v>
      </c>
      <c r="AY545" s="20" t="s">
        <v>133</v>
      </c>
      <c r="BE545" s="186">
        <f>IF(N545="základní",J545,0)</f>
        <v>0</v>
      </c>
      <c r="BF545" s="186">
        <f>IF(N545="snížená",J545,0)</f>
        <v>0</v>
      </c>
      <c r="BG545" s="186">
        <f>IF(N545="zákl. přenesená",J545,0)</f>
        <v>0</v>
      </c>
      <c r="BH545" s="186">
        <f>IF(N545="sníž. přenesená",J545,0)</f>
        <v>0</v>
      </c>
      <c r="BI545" s="186">
        <f>IF(N545="nulová",J545,0)</f>
        <v>0</v>
      </c>
      <c r="BJ545" s="20" t="s">
        <v>80</v>
      </c>
      <c r="BK545" s="186">
        <f>ROUND(I545*H545,2)</f>
        <v>0</v>
      </c>
      <c r="BL545" s="20" t="s">
        <v>244</v>
      </c>
      <c r="BM545" s="185" t="s">
        <v>799</v>
      </c>
    </row>
    <row r="546" s="14" customFormat="1">
      <c r="A546" s="14"/>
      <c r="B546" s="200"/>
      <c r="C546" s="14"/>
      <c r="D546" s="193" t="s">
        <v>144</v>
      </c>
      <c r="E546" s="201" t="s">
        <v>3</v>
      </c>
      <c r="F546" s="202" t="s">
        <v>800</v>
      </c>
      <c r="G546" s="14"/>
      <c r="H546" s="203">
        <v>56.299999999999997</v>
      </c>
      <c r="I546" s="204"/>
      <c r="J546" s="14"/>
      <c r="K546" s="14"/>
      <c r="L546" s="200"/>
      <c r="M546" s="205"/>
      <c r="N546" s="206"/>
      <c r="O546" s="206"/>
      <c r="P546" s="206"/>
      <c r="Q546" s="206"/>
      <c r="R546" s="206"/>
      <c r="S546" s="206"/>
      <c r="T546" s="20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01" t="s">
        <v>144</v>
      </c>
      <c r="AU546" s="201" t="s">
        <v>82</v>
      </c>
      <c r="AV546" s="14" t="s">
        <v>82</v>
      </c>
      <c r="AW546" s="14" t="s">
        <v>33</v>
      </c>
      <c r="AX546" s="14" t="s">
        <v>80</v>
      </c>
      <c r="AY546" s="201" t="s">
        <v>133</v>
      </c>
    </row>
    <row r="547" s="2" customFormat="1" ht="24.15" customHeight="1">
      <c r="A547" s="39"/>
      <c r="B547" s="173"/>
      <c r="C547" s="174" t="s">
        <v>801</v>
      </c>
      <c r="D547" s="174" t="s">
        <v>135</v>
      </c>
      <c r="E547" s="175" t="s">
        <v>802</v>
      </c>
      <c r="F547" s="176" t="s">
        <v>803</v>
      </c>
      <c r="G547" s="177" t="s">
        <v>138</v>
      </c>
      <c r="H547" s="178">
        <v>10.32</v>
      </c>
      <c r="I547" s="179"/>
      <c r="J547" s="180">
        <f>ROUND(I547*H547,2)</f>
        <v>0</v>
      </c>
      <c r="K547" s="176" t="s">
        <v>255</v>
      </c>
      <c r="L547" s="40"/>
      <c r="M547" s="181" t="s">
        <v>3</v>
      </c>
      <c r="N547" s="182" t="s">
        <v>43</v>
      </c>
      <c r="O547" s="73"/>
      <c r="P547" s="183">
        <f>O547*H547</f>
        <v>0</v>
      </c>
      <c r="Q547" s="183">
        <v>0.00158</v>
      </c>
      <c r="R547" s="183">
        <f>Q547*H547</f>
        <v>0.0163056</v>
      </c>
      <c r="S547" s="183">
        <v>0</v>
      </c>
      <c r="T547" s="184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185" t="s">
        <v>140</v>
      </c>
      <c r="AT547" s="185" t="s">
        <v>135</v>
      </c>
      <c r="AU547" s="185" t="s">
        <v>82</v>
      </c>
      <c r="AY547" s="20" t="s">
        <v>133</v>
      </c>
      <c r="BE547" s="186">
        <f>IF(N547="základní",J547,0)</f>
        <v>0</v>
      </c>
      <c r="BF547" s="186">
        <f>IF(N547="snížená",J547,0)</f>
        <v>0</v>
      </c>
      <c r="BG547" s="186">
        <f>IF(N547="zákl. přenesená",J547,0)</f>
        <v>0</v>
      </c>
      <c r="BH547" s="186">
        <f>IF(N547="sníž. přenesená",J547,0)</f>
        <v>0</v>
      </c>
      <c r="BI547" s="186">
        <f>IF(N547="nulová",J547,0)</f>
        <v>0</v>
      </c>
      <c r="BJ547" s="20" t="s">
        <v>80</v>
      </c>
      <c r="BK547" s="186">
        <f>ROUND(I547*H547,2)</f>
        <v>0</v>
      </c>
      <c r="BL547" s="20" t="s">
        <v>140</v>
      </c>
      <c r="BM547" s="185" t="s">
        <v>804</v>
      </c>
    </row>
    <row r="548" s="13" customFormat="1">
      <c r="A548" s="13"/>
      <c r="B548" s="192"/>
      <c r="C548" s="13"/>
      <c r="D548" s="193" t="s">
        <v>144</v>
      </c>
      <c r="E548" s="194" t="s">
        <v>3</v>
      </c>
      <c r="F548" s="195" t="s">
        <v>151</v>
      </c>
      <c r="G548" s="13"/>
      <c r="H548" s="194" t="s">
        <v>3</v>
      </c>
      <c r="I548" s="196"/>
      <c r="J548" s="13"/>
      <c r="K548" s="13"/>
      <c r="L548" s="192"/>
      <c r="M548" s="197"/>
      <c r="N548" s="198"/>
      <c r="O548" s="198"/>
      <c r="P548" s="198"/>
      <c r="Q548" s="198"/>
      <c r="R548" s="198"/>
      <c r="S548" s="198"/>
      <c r="T548" s="19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94" t="s">
        <v>144</v>
      </c>
      <c r="AU548" s="194" t="s">
        <v>82</v>
      </c>
      <c r="AV548" s="13" t="s">
        <v>80</v>
      </c>
      <c r="AW548" s="13" t="s">
        <v>33</v>
      </c>
      <c r="AX548" s="13" t="s">
        <v>72</v>
      </c>
      <c r="AY548" s="194" t="s">
        <v>133</v>
      </c>
    </row>
    <row r="549" s="13" customFormat="1">
      <c r="A549" s="13"/>
      <c r="B549" s="192"/>
      <c r="C549" s="13"/>
      <c r="D549" s="193" t="s">
        <v>144</v>
      </c>
      <c r="E549" s="194" t="s">
        <v>3</v>
      </c>
      <c r="F549" s="195" t="s">
        <v>805</v>
      </c>
      <c r="G549" s="13"/>
      <c r="H549" s="194" t="s">
        <v>3</v>
      </c>
      <c r="I549" s="196"/>
      <c r="J549" s="13"/>
      <c r="K549" s="13"/>
      <c r="L549" s="192"/>
      <c r="M549" s="197"/>
      <c r="N549" s="198"/>
      <c r="O549" s="198"/>
      <c r="P549" s="198"/>
      <c r="Q549" s="198"/>
      <c r="R549" s="198"/>
      <c r="S549" s="198"/>
      <c r="T549" s="19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94" t="s">
        <v>144</v>
      </c>
      <c r="AU549" s="194" t="s">
        <v>82</v>
      </c>
      <c r="AV549" s="13" t="s">
        <v>80</v>
      </c>
      <c r="AW549" s="13" t="s">
        <v>33</v>
      </c>
      <c r="AX549" s="13" t="s">
        <v>72</v>
      </c>
      <c r="AY549" s="194" t="s">
        <v>133</v>
      </c>
    </row>
    <row r="550" s="14" customFormat="1">
      <c r="A550" s="14"/>
      <c r="B550" s="200"/>
      <c r="C550" s="14"/>
      <c r="D550" s="193" t="s">
        <v>144</v>
      </c>
      <c r="E550" s="201" t="s">
        <v>3</v>
      </c>
      <c r="F550" s="202" t="s">
        <v>806</v>
      </c>
      <c r="G550" s="14"/>
      <c r="H550" s="203">
        <v>10.32</v>
      </c>
      <c r="I550" s="204"/>
      <c r="J550" s="14"/>
      <c r="K550" s="14"/>
      <c r="L550" s="200"/>
      <c r="M550" s="205"/>
      <c r="N550" s="206"/>
      <c r="O550" s="206"/>
      <c r="P550" s="206"/>
      <c r="Q550" s="206"/>
      <c r="R550" s="206"/>
      <c r="S550" s="206"/>
      <c r="T550" s="20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1" t="s">
        <v>144</v>
      </c>
      <c r="AU550" s="201" t="s">
        <v>82</v>
      </c>
      <c r="AV550" s="14" t="s">
        <v>82</v>
      </c>
      <c r="AW550" s="14" t="s">
        <v>33</v>
      </c>
      <c r="AX550" s="14" t="s">
        <v>80</v>
      </c>
      <c r="AY550" s="201" t="s">
        <v>133</v>
      </c>
    </row>
    <row r="551" s="12" customFormat="1" ht="22.8" customHeight="1">
      <c r="A551" s="12"/>
      <c r="B551" s="160"/>
      <c r="C551" s="12"/>
      <c r="D551" s="161" t="s">
        <v>71</v>
      </c>
      <c r="E551" s="171" t="s">
        <v>807</v>
      </c>
      <c r="F551" s="171" t="s">
        <v>808</v>
      </c>
      <c r="G551" s="12"/>
      <c r="H551" s="12"/>
      <c r="I551" s="163"/>
      <c r="J551" s="172">
        <f>BK551</f>
        <v>0</v>
      </c>
      <c r="K551" s="12"/>
      <c r="L551" s="160"/>
      <c r="M551" s="165"/>
      <c r="N551" s="166"/>
      <c r="O551" s="166"/>
      <c r="P551" s="167">
        <f>SUM(P552:P622)</f>
        <v>0</v>
      </c>
      <c r="Q551" s="166"/>
      <c r="R551" s="167">
        <f>SUM(R552:R622)</f>
        <v>1.0753292000000001</v>
      </c>
      <c r="S551" s="166"/>
      <c r="T551" s="168">
        <f>SUM(T552:T622)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61" t="s">
        <v>82</v>
      </c>
      <c r="AT551" s="169" t="s">
        <v>71</v>
      </c>
      <c r="AU551" s="169" t="s">
        <v>80</v>
      </c>
      <c r="AY551" s="161" t="s">
        <v>133</v>
      </c>
      <c r="BK551" s="170">
        <f>SUM(BK552:BK622)</f>
        <v>0</v>
      </c>
    </row>
    <row r="552" s="2" customFormat="1" ht="16.5" customHeight="1">
      <c r="A552" s="39"/>
      <c r="B552" s="173"/>
      <c r="C552" s="174" t="s">
        <v>809</v>
      </c>
      <c r="D552" s="174" t="s">
        <v>135</v>
      </c>
      <c r="E552" s="175" t="s">
        <v>810</v>
      </c>
      <c r="F552" s="176" t="s">
        <v>811</v>
      </c>
      <c r="G552" s="177" t="s">
        <v>270</v>
      </c>
      <c r="H552" s="178">
        <v>1256</v>
      </c>
      <c r="I552" s="179"/>
      <c r="J552" s="180">
        <f>ROUND(I552*H552,2)</f>
        <v>0</v>
      </c>
      <c r="K552" s="176" t="s">
        <v>812</v>
      </c>
      <c r="L552" s="40"/>
      <c r="M552" s="181" t="s">
        <v>3</v>
      </c>
      <c r="N552" s="182" t="s">
        <v>43</v>
      </c>
      <c r="O552" s="73"/>
      <c r="P552" s="183">
        <f>O552*H552</f>
        <v>0</v>
      </c>
      <c r="Q552" s="183">
        <v>0</v>
      </c>
      <c r="R552" s="183">
        <f>Q552*H552</f>
        <v>0</v>
      </c>
      <c r="S552" s="183">
        <v>0</v>
      </c>
      <c r="T552" s="184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185" t="s">
        <v>244</v>
      </c>
      <c r="AT552" s="185" t="s">
        <v>135</v>
      </c>
      <c r="AU552" s="185" t="s">
        <v>82</v>
      </c>
      <c r="AY552" s="20" t="s">
        <v>133</v>
      </c>
      <c r="BE552" s="186">
        <f>IF(N552="základní",J552,0)</f>
        <v>0</v>
      </c>
      <c r="BF552" s="186">
        <f>IF(N552="snížená",J552,0)</f>
        <v>0</v>
      </c>
      <c r="BG552" s="186">
        <f>IF(N552="zákl. přenesená",J552,0)</f>
        <v>0</v>
      </c>
      <c r="BH552" s="186">
        <f>IF(N552="sníž. přenesená",J552,0)</f>
        <v>0</v>
      </c>
      <c r="BI552" s="186">
        <f>IF(N552="nulová",J552,0)</f>
        <v>0</v>
      </c>
      <c r="BJ552" s="20" t="s">
        <v>80</v>
      </c>
      <c r="BK552" s="186">
        <f>ROUND(I552*H552,2)</f>
        <v>0</v>
      </c>
      <c r="BL552" s="20" t="s">
        <v>244</v>
      </c>
      <c r="BM552" s="185" t="s">
        <v>813</v>
      </c>
    </row>
    <row r="553" s="2" customFormat="1">
      <c r="A553" s="39"/>
      <c r="B553" s="40"/>
      <c r="C553" s="39"/>
      <c r="D553" s="187" t="s">
        <v>142</v>
      </c>
      <c r="E553" s="39"/>
      <c r="F553" s="188" t="s">
        <v>814</v>
      </c>
      <c r="G553" s="39"/>
      <c r="H553" s="39"/>
      <c r="I553" s="189"/>
      <c r="J553" s="39"/>
      <c r="K553" s="39"/>
      <c r="L553" s="40"/>
      <c r="M553" s="190"/>
      <c r="N553" s="191"/>
      <c r="O553" s="73"/>
      <c r="P553" s="73"/>
      <c r="Q553" s="73"/>
      <c r="R553" s="73"/>
      <c r="S553" s="73"/>
      <c r="T553" s="74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20" t="s">
        <v>142</v>
      </c>
      <c r="AU553" s="20" t="s">
        <v>82</v>
      </c>
    </row>
    <row r="554" s="14" customFormat="1">
      <c r="A554" s="14"/>
      <c r="B554" s="200"/>
      <c r="C554" s="14"/>
      <c r="D554" s="193" t="s">
        <v>144</v>
      </c>
      <c r="E554" s="201" t="s">
        <v>3</v>
      </c>
      <c r="F554" s="202" t="s">
        <v>351</v>
      </c>
      <c r="G554" s="14"/>
      <c r="H554" s="203">
        <v>1256</v>
      </c>
      <c r="I554" s="204"/>
      <c r="J554" s="14"/>
      <c r="K554" s="14"/>
      <c r="L554" s="200"/>
      <c r="M554" s="205"/>
      <c r="N554" s="206"/>
      <c r="O554" s="206"/>
      <c r="P554" s="206"/>
      <c r="Q554" s="206"/>
      <c r="R554" s="206"/>
      <c r="S554" s="206"/>
      <c r="T554" s="20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01" t="s">
        <v>144</v>
      </c>
      <c r="AU554" s="201" t="s">
        <v>82</v>
      </c>
      <c r="AV554" s="14" t="s">
        <v>82</v>
      </c>
      <c r="AW554" s="14" t="s">
        <v>33</v>
      </c>
      <c r="AX554" s="14" t="s">
        <v>80</v>
      </c>
      <c r="AY554" s="201" t="s">
        <v>133</v>
      </c>
    </row>
    <row r="555" s="2" customFormat="1" ht="37.8" customHeight="1">
      <c r="A555" s="39"/>
      <c r="B555" s="173"/>
      <c r="C555" s="174" t="s">
        <v>815</v>
      </c>
      <c r="D555" s="174" t="s">
        <v>135</v>
      </c>
      <c r="E555" s="175" t="s">
        <v>816</v>
      </c>
      <c r="F555" s="176" t="s">
        <v>817</v>
      </c>
      <c r="G555" s="177" t="s">
        <v>138</v>
      </c>
      <c r="H555" s="178">
        <v>58.710000000000001</v>
      </c>
      <c r="I555" s="179"/>
      <c r="J555" s="180">
        <f>ROUND(I555*H555,2)</f>
        <v>0</v>
      </c>
      <c r="K555" s="176" t="s">
        <v>812</v>
      </c>
      <c r="L555" s="40"/>
      <c r="M555" s="181" t="s">
        <v>3</v>
      </c>
      <c r="N555" s="182" t="s">
        <v>43</v>
      </c>
      <c r="O555" s="73"/>
      <c r="P555" s="183">
        <f>O555*H555</f>
        <v>0</v>
      </c>
      <c r="Q555" s="183">
        <v>0</v>
      </c>
      <c r="R555" s="183">
        <f>Q555*H555</f>
        <v>0</v>
      </c>
      <c r="S555" s="183">
        <v>0</v>
      </c>
      <c r="T555" s="184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185" t="s">
        <v>244</v>
      </c>
      <c r="AT555" s="185" t="s">
        <v>135</v>
      </c>
      <c r="AU555" s="185" t="s">
        <v>82</v>
      </c>
      <c r="AY555" s="20" t="s">
        <v>133</v>
      </c>
      <c r="BE555" s="186">
        <f>IF(N555="základní",J555,0)</f>
        <v>0</v>
      </c>
      <c r="BF555" s="186">
        <f>IF(N555="snížená",J555,0)</f>
        <v>0</v>
      </c>
      <c r="BG555" s="186">
        <f>IF(N555="zákl. přenesená",J555,0)</f>
        <v>0</v>
      </c>
      <c r="BH555" s="186">
        <f>IF(N555="sníž. přenesená",J555,0)</f>
        <v>0</v>
      </c>
      <c r="BI555" s="186">
        <f>IF(N555="nulová",J555,0)</f>
        <v>0</v>
      </c>
      <c r="BJ555" s="20" t="s">
        <v>80</v>
      </c>
      <c r="BK555" s="186">
        <f>ROUND(I555*H555,2)</f>
        <v>0</v>
      </c>
      <c r="BL555" s="20" t="s">
        <v>244</v>
      </c>
      <c r="BM555" s="185" t="s">
        <v>818</v>
      </c>
    </row>
    <row r="556" s="2" customFormat="1">
      <c r="A556" s="39"/>
      <c r="B556" s="40"/>
      <c r="C556" s="39"/>
      <c r="D556" s="187" t="s">
        <v>142</v>
      </c>
      <c r="E556" s="39"/>
      <c r="F556" s="188" t="s">
        <v>819</v>
      </c>
      <c r="G556" s="39"/>
      <c r="H556" s="39"/>
      <c r="I556" s="189"/>
      <c r="J556" s="39"/>
      <c r="K556" s="39"/>
      <c r="L556" s="40"/>
      <c r="M556" s="190"/>
      <c r="N556" s="191"/>
      <c r="O556" s="73"/>
      <c r="P556" s="73"/>
      <c r="Q556" s="73"/>
      <c r="R556" s="73"/>
      <c r="S556" s="73"/>
      <c r="T556" s="74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20" t="s">
        <v>142</v>
      </c>
      <c r="AU556" s="20" t="s">
        <v>82</v>
      </c>
    </row>
    <row r="557" s="14" customFormat="1">
      <c r="A557" s="14"/>
      <c r="B557" s="200"/>
      <c r="C557" s="14"/>
      <c r="D557" s="193" t="s">
        <v>144</v>
      </c>
      <c r="E557" s="201" t="s">
        <v>3</v>
      </c>
      <c r="F557" s="202" t="s">
        <v>820</v>
      </c>
      <c r="G557" s="14"/>
      <c r="H557" s="203">
        <v>19.125</v>
      </c>
      <c r="I557" s="204"/>
      <c r="J557" s="14"/>
      <c r="K557" s="14"/>
      <c r="L557" s="200"/>
      <c r="M557" s="205"/>
      <c r="N557" s="206"/>
      <c r="O557" s="206"/>
      <c r="P557" s="206"/>
      <c r="Q557" s="206"/>
      <c r="R557" s="206"/>
      <c r="S557" s="206"/>
      <c r="T557" s="20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01" t="s">
        <v>144</v>
      </c>
      <c r="AU557" s="201" t="s">
        <v>82</v>
      </c>
      <c r="AV557" s="14" t="s">
        <v>82</v>
      </c>
      <c r="AW557" s="14" t="s">
        <v>33</v>
      </c>
      <c r="AX557" s="14" t="s">
        <v>72</v>
      </c>
      <c r="AY557" s="201" t="s">
        <v>133</v>
      </c>
    </row>
    <row r="558" s="14" customFormat="1">
      <c r="A558" s="14"/>
      <c r="B558" s="200"/>
      <c r="C558" s="14"/>
      <c r="D558" s="193" t="s">
        <v>144</v>
      </c>
      <c r="E558" s="201" t="s">
        <v>3</v>
      </c>
      <c r="F558" s="202" t="s">
        <v>821</v>
      </c>
      <c r="G558" s="14"/>
      <c r="H558" s="203">
        <v>6.2830000000000004</v>
      </c>
      <c r="I558" s="204"/>
      <c r="J558" s="14"/>
      <c r="K558" s="14"/>
      <c r="L558" s="200"/>
      <c r="M558" s="205"/>
      <c r="N558" s="206"/>
      <c r="O558" s="206"/>
      <c r="P558" s="206"/>
      <c r="Q558" s="206"/>
      <c r="R558" s="206"/>
      <c r="S558" s="206"/>
      <c r="T558" s="20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01" t="s">
        <v>144</v>
      </c>
      <c r="AU558" s="201" t="s">
        <v>82</v>
      </c>
      <c r="AV558" s="14" t="s">
        <v>82</v>
      </c>
      <c r="AW558" s="14" t="s">
        <v>33</v>
      </c>
      <c r="AX558" s="14" t="s">
        <v>72</v>
      </c>
      <c r="AY558" s="201" t="s">
        <v>133</v>
      </c>
    </row>
    <row r="559" s="14" customFormat="1">
      <c r="A559" s="14"/>
      <c r="B559" s="200"/>
      <c r="C559" s="14"/>
      <c r="D559" s="193" t="s">
        <v>144</v>
      </c>
      <c r="E559" s="201" t="s">
        <v>3</v>
      </c>
      <c r="F559" s="202" t="s">
        <v>822</v>
      </c>
      <c r="G559" s="14"/>
      <c r="H559" s="203">
        <v>3.2759999999999998</v>
      </c>
      <c r="I559" s="204"/>
      <c r="J559" s="14"/>
      <c r="K559" s="14"/>
      <c r="L559" s="200"/>
      <c r="M559" s="205"/>
      <c r="N559" s="206"/>
      <c r="O559" s="206"/>
      <c r="P559" s="206"/>
      <c r="Q559" s="206"/>
      <c r="R559" s="206"/>
      <c r="S559" s="206"/>
      <c r="T559" s="20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01" t="s">
        <v>144</v>
      </c>
      <c r="AU559" s="201" t="s">
        <v>82</v>
      </c>
      <c r="AV559" s="14" t="s">
        <v>82</v>
      </c>
      <c r="AW559" s="14" t="s">
        <v>33</v>
      </c>
      <c r="AX559" s="14" t="s">
        <v>72</v>
      </c>
      <c r="AY559" s="201" t="s">
        <v>133</v>
      </c>
    </row>
    <row r="560" s="14" customFormat="1">
      <c r="A560" s="14"/>
      <c r="B560" s="200"/>
      <c r="C560" s="14"/>
      <c r="D560" s="193" t="s">
        <v>144</v>
      </c>
      <c r="E560" s="201" t="s">
        <v>3</v>
      </c>
      <c r="F560" s="202" t="s">
        <v>823</v>
      </c>
      <c r="G560" s="14"/>
      <c r="H560" s="203">
        <v>20.012</v>
      </c>
      <c r="I560" s="204"/>
      <c r="J560" s="14"/>
      <c r="K560" s="14"/>
      <c r="L560" s="200"/>
      <c r="M560" s="205"/>
      <c r="N560" s="206"/>
      <c r="O560" s="206"/>
      <c r="P560" s="206"/>
      <c r="Q560" s="206"/>
      <c r="R560" s="206"/>
      <c r="S560" s="206"/>
      <c r="T560" s="20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01" t="s">
        <v>144</v>
      </c>
      <c r="AU560" s="201" t="s">
        <v>82</v>
      </c>
      <c r="AV560" s="14" t="s">
        <v>82</v>
      </c>
      <c r="AW560" s="14" t="s">
        <v>33</v>
      </c>
      <c r="AX560" s="14" t="s">
        <v>72</v>
      </c>
      <c r="AY560" s="201" t="s">
        <v>133</v>
      </c>
    </row>
    <row r="561" s="14" customFormat="1">
      <c r="A561" s="14"/>
      <c r="B561" s="200"/>
      <c r="C561" s="14"/>
      <c r="D561" s="193" t="s">
        <v>144</v>
      </c>
      <c r="E561" s="201" t="s">
        <v>3</v>
      </c>
      <c r="F561" s="202" t="s">
        <v>824</v>
      </c>
      <c r="G561" s="14"/>
      <c r="H561" s="203">
        <v>6.5819999999999999</v>
      </c>
      <c r="I561" s="204"/>
      <c r="J561" s="14"/>
      <c r="K561" s="14"/>
      <c r="L561" s="200"/>
      <c r="M561" s="205"/>
      <c r="N561" s="206"/>
      <c r="O561" s="206"/>
      <c r="P561" s="206"/>
      <c r="Q561" s="206"/>
      <c r="R561" s="206"/>
      <c r="S561" s="206"/>
      <c r="T561" s="20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01" t="s">
        <v>144</v>
      </c>
      <c r="AU561" s="201" t="s">
        <v>82</v>
      </c>
      <c r="AV561" s="14" t="s">
        <v>82</v>
      </c>
      <c r="AW561" s="14" t="s">
        <v>33</v>
      </c>
      <c r="AX561" s="14" t="s">
        <v>72</v>
      </c>
      <c r="AY561" s="201" t="s">
        <v>133</v>
      </c>
    </row>
    <row r="562" s="14" customFormat="1">
      <c r="A562" s="14"/>
      <c r="B562" s="200"/>
      <c r="C562" s="14"/>
      <c r="D562" s="193" t="s">
        <v>144</v>
      </c>
      <c r="E562" s="201" t="s">
        <v>3</v>
      </c>
      <c r="F562" s="202" t="s">
        <v>825</v>
      </c>
      <c r="G562" s="14"/>
      <c r="H562" s="203">
        <v>3.4319999999999999</v>
      </c>
      <c r="I562" s="204"/>
      <c r="J562" s="14"/>
      <c r="K562" s="14"/>
      <c r="L562" s="200"/>
      <c r="M562" s="205"/>
      <c r="N562" s="206"/>
      <c r="O562" s="206"/>
      <c r="P562" s="206"/>
      <c r="Q562" s="206"/>
      <c r="R562" s="206"/>
      <c r="S562" s="206"/>
      <c r="T562" s="20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01" t="s">
        <v>144</v>
      </c>
      <c r="AU562" s="201" t="s">
        <v>82</v>
      </c>
      <c r="AV562" s="14" t="s">
        <v>82</v>
      </c>
      <c r="AW562" s="14" t="s">
        <v>33</v>
      </c>
      <c r="AX562" s="14" t="s">
        <v>72</v>
      </c>
      <c r="AY562" s="201" t="s">
        <v>133</v>
      </c>
    </row>
    <row r="563" s="15" customFormat="1">
      <c r="A563" s="15"/>
      <c r="B563" s="208"/>
      <c r="C563" s="15"/>
      <c r="D563" s="193" t="s">
        <v>144</v>
      </c>
      <c r="E563" s="209" t="s">
        <v>3</v>
      </c>
      <c r="F563" s="210" t="s">
        <v>161</v>
      </c>
      <c r="G563" s="15"/>
      <c r="H563" s="211">
        <v>58.710000000000001</v>
      </c>
      <c r="I563" s="212"/>
      <c r="J563" s="15"/>
      <c r="K563" s="15"/>
      <c r="L563" s="208"/>
      <c r="M563" s="213"/>
      <c r="N563" s="214"/>
      <c r="O563" s="214"/>
      <c r="P563" s="214"/>
      <c r="Q563" s="214"/>
      <c r="R563" s="214"/>
      <c r="S563" s="214"/>
      <c r="T563" s="2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09" t="s">
        <v>144</v>
      </c>
      <c r="AU563" s="209" t="s">
        <v>82</v>
      </c>
      <c r="AV563" s="15" t="s">
        <v>140</v>
      </c>
      <c r="AW563" s="15" t="s">
        <v>33</v>
      </c>
      <c r="AX563" s="15" t="s">
        <v>80</v>
      </c>
      <c r="AY563" s="209" t="s">
        <v>133</v>
      </c>
    </row>
    <row r="564" s="2" customFormat="1" ht="24.15" customHeight="1">
      <c r="A564" s="39"/>
      <c r="B564" s="173"/>
      <c r="C564" s="174" t="s">
        <v>826</v>
      </c>
      <c r="D564" s="174" t="s">
        <v>135</v>
      </c>
      <c r="E564" s="175" t="s">
        <v>827</v>
      </c>
      <c r="F564" s="176" t="s">
        <v>828</v>
      </c>
      <c r="G564" s="177" t="s">
        <v>138</v>
      </c>
      <c r="H564" s="178">
        <v>58.710000000000001</v>
      </c>
      <c r="I564" s="179"/>
      <c r="J564" s="180">
        <f>ROUND(I564*H564,2)</f>
        <v>0</v>
      </c>
      <c r="K564" s="176" t="s">
        <v>139</v>
      </c>
      <c r="L564" s="40"/>
      <c r="M564" s="181" t="s">
        <v>3</v>
      </c>
      <c r="N564" s="182" t="s">
        <v>43</v>
      </c>
      <c r="O564" s="73"/>
      <c r="P564" s="183">
        <f>O564*H564</f>
        <v>0</v>
      </c>
      <c r="Q564" s="183">
        <v>0.0010499999999999999</v>
      </c>
      <c r="R564" s="183">
        <f>Q564*H564</f>
        <v>0.061645499999999999</v>
      </c>
      <c r="S564" s="183">
        <v>0</v>
      </c>
      <c r="T564" s="184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185" t="s">
        <v>244</v>
      </c>
      <c r="AT564" s="185" t="s">
        <v>135</v>
      </c>
      <c r="AU564" s="185" t="s">
        <v>82</v>
      </c>
      <c r="AY564" s="20" t="s">
        <v>133</v>
      </c>
      <c r="BE564" s="186">
        <f>IF(N564="základní",J564,0)</f>
        <v>0</v>
      </c>
      <c r="BF564" s="186">
        <f>IF(N564="snížená",J564,0)</f>
        <v>0</v>
      </c>
      <c r="BG564" s="186">
        <f>IF(N564="zákl. přenesená",J564,0)</f>
        <v>0</v>
      </c>
      <c r="BH564" s="186">
        <f>IF(N564="sníž. přenesená",J564,0)</f>
        <v>0</v>
      </c>
      <c r="BI564" s="186">
        <f>IF(N564="nulová",J564,0)</f>
        <v>0</v>
      </c>
      <c r="BJ564" s="20" t="s">
        <v>80</v>
      </c>
      <c r="BK564" s="186">
        <f>ROUND(I564*H564,2)</f>
        <v>0</v>
      </c>
      <c r="BL564" s="20" t="s">
        <v>244</v>
      </c>
      <c r="BM564" s="185" t="s">
        <v>829</v>
      </c>
    </row>
    <row r="565" s="2" customFormat="1">
      <c r="A565" s="39"/>
      <c r="B565" s="40"/>
      <c r="C565" s="39"/>
      <c r="D565" s="187" t="s">
        <v>142</v>
      </c>
      <c r="E565" s="39"/>
      <c r="F565" s="188" t="s">
        <v>830</v>
      </c>
      <c r="G565" s="39"/>
      <c r="H565" s="39"/>
      <c r="I565" s="189"/>
      <c r="J565" s="39"/>
      <c r="K565" s="39"/>
      <c r="L565" s="40"/>
      <c r="M565" s="190"/>
      <c r="N565" s="191"/>
      <c r="O565" s="73"/>
      <c r="P565" s="73"/>
      <c r="Q565" s="73"/>
      <c r="R565" s="73"/>
      <c r="S565" s="73"/>
      <c r="T565" s="74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20" t="s">
        <v>142</v>
      </c>
      <c r="AU565" s="20" t="s">
        <v>82</v>
      </c>
    </row>
    <row r="566" s="2" customFormat="1">
      <c r="A566" s="39"/>
      <c r="B566" s="40"/>
      <c r="C566" s="39"/>
      <c r="D566" s="193" t="s">
        <v>257</v>
      </c>
      <c r="E566" s="39"/>
      <c r="F566" s="226" t="s">
        <v>831</v>
      </c>
      <c r="G566" s="39"/>
      <c r="H566" s="39"/>
      <c r="I566" s="189"/>
      <c r="J566" s="39"/>
      <c r="K566" s="39"/>
      <c r="L566" s="40"/>
      <c r="M566" s="190"/>
      <c r="N566" s="191"/>
      <c r="O566" s="73"/>
      <c r="P566" s="73"/>
      <c r="Q566" s="73"/>
      <c r="R566" s="73"/>
      <c r="S566" s="73"/>
      <c r="T566" s="74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20" t="s">
        <v>257</v>
      </c>
      <c r="AU566" s="20" t="s">
        <v>82</v>
      </c>
    </row>
    <row r="567" s="14" customFormat="1">
      <c r="A567" s="14"/>
      <c r="B567" s="200"/>
      <c r="C567" s="14"/>
      <c r="D567" s="193" t="s">
        <v>144</v>
      </c>
      <c r="E567" s="201" t="s">
        <v>3</v>
      </c>
      <c r="F567" s="202" t="s">
        <v>820</v>
      </c>
      <c r="G567" s="14"/>
      <c r="H567" s="203">
        <v>19.125</v>
      </c>
      <c r="I567" s="204"/>
      <c r="J567" s="14"/>
      <c r="K567" s="14"/>
      <c r="L567" s="200"/>
      <c r="M567" s="205"/>
      <c r="N567" s="206"/>
      <c r="O567" s="206"/>
      <c r="P567" s="206"/>
      <c r="Q567" s="206"/>
      <c r="R567" s="206"/>
      <c r="S567" s="206"/>
      <c r="T567" s="20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01" t="s">
        <v>144</v>
      </c>
      <c r="AU567" s="201" t="s">
        <v>82</v>
      </c>
      <c r="AV567" s="14" t="s">
        <v>82</v>
      </c>
      <c r="AW567" s="14" t="s">
        <v>33</v>
      </c>
      <c r="AX567" s="14" t="s">
        <v>72</v>
      </c>
      <c r="AY567" s="201" t="s">
        <v>133</v>
      </c>
    </row>
    <row r="568" s="14" customFormat="1">
      <c r="A568" s="14"/>
      <c r="B568" s="200"/>
      <c r="C568" s="14"/>
      <c r="D568" s="193" t="s">
        <v>144</v>
      </c>
      <c r="E568" s="201" t="s">
        <v>3</v>
      </c>
      <c r="F568" s="202" t="s">
        <v>821</v>
      </c>
      <c r="G568" s="14"/>
      <c r="H568" s="203">
        <v>6.2830000000000004</v>
      </c>
      <c r="I568" s="204"/>
      <c r="J568" s="14"/>
      <c r="K568" s="14"/>
      <c r="L568" s="200"/>
      <c r="M568" s="205"/>
      <c r="N568" s="206"/>
      <c r="O568" s="206"/>
      <c r="P568" s="206"/>
      <c r="Q568" s="206"/>
      <c r="R568" s="206"/>
      <c r="S568" s="206"/>
      <c r="T568" s="207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01" t="s">
        <v>144</v>
      </c>
      <c r="AU568" s="201" t="s">
        <v>82</v>
      </c>
      <c r="AV568" s="14" t="s">
        <v>82</v>
      </c>
      <c r="AW568" s="14" t="s">
        <v>33</v>
      </c>
      <c r="AX568" s="14" t="s">
        <v>72</v>
      </c>
      <c r="AY568" s="201" t="s">
        <v>133</v>
      </c>
    </row>
    <row r="569" s="14" customFormat="1">
      <c r="A569" s="14"/>
      <c r="B569" s="200"/>
      <c r="C569" s="14"/>
      <c r="D569" s="193" t="s">
        <v>144</v>
      </c>
      <c r="E569" s="201" t="s">
        <v>3</v>
      </c>
      <c r="F569" s="202" t="s">
        <v>822</v>
      </c>
      <c r="G569" s="14"/>
      <c r="H569" s="203">
        <v>3.2759999999999998</v>
      </c>
      <c r="I569" s="204"/>
      <c r="J569" s="14"/>
      <c r="K569" s="14"/>
      <c r="L569" s="200"/>
      <c r="M569" s="205"/>
      <c r="N569" s="206"/>
      <c r="O569" s="206"/>
      <c r="P569" s="206"/>
      <c r="Q569" s="206"/>
      <c r="R569" s="206"/>
      <c r="S569" s="206"/>
      <c r="T569" s="20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01" t="s">
        <v>144</v>
      </c>
      <c r="AU569" s="201" t="s">
        <v>82</v>
      </c>
      <c r="AV569" s="14" t="s">
        <v>82</v>
      </c>
      <c r="AW569" s="14" t="s">
        <v>33</v>
      </c>
      <c r="AX569" s="14" t="s">
        <v>72</v>
      </c>
      <c r="AY569" s="201" t="s">
        <v>133</v>
      </c>
    </row>
    <row r="570" s="14" customFormat="1">
      <c r="A570" s="14"/>
      <c r="B570" s="200"/>
      <c r="C570" s="14"/>
      <c r="D570" s="193" t="s">
        <v>144</v>
      </c>
      <c r="E570" s="201" t="s">
        <v>3</v>
      </c>
      <c r="F570" s="202" t="s">
        <v>823</v>
      </c>
      <c r="G570" s="14"/>
      <c r="H570" s="203">
        <v>20.012</v>
      </c>
      <c r="I570" s="204"/>
      <c r="J570" s="14"/>
      <c r="K570" s="14"/>
      <c r="L570" s="200"/>
      <c r="M570" s="205"/>
      <c r="N570" s="206"/>
      <c r="O570" s="206"/>
      <c r="P570" s="206"/>
      <c r="Q570" s="206"/>
      <c r="R570" s="206"/>
      <c r="S570" s="206"/>
      <c r="T570" s="207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01" t="s">
        <v>144</v>
      </c>
      <c r="AU570" s="201" t="s">
        <v>82</v>
      </c>
      <c r="AV570" s="14" t="s">
        <v>82</v>
      </c>
      <c r="AW570" s="14" t="s">
        <v>33</v>
      </c>
      <c r="AX570" s="14" t="s">
        <v>72</v>
      </c>
      <c r="AY570" s="201" t="s">
        <v>133</v>
      </c>
    </row>
    <row r="571" s="14" customFormat="1">
      <c r="A571" s="14"/>
      <c r="B571" s="200"/>
      <c r="C571" s="14"/>
      <c r="D571" s="193" t="s">
        <v>144</v>
      </c>
      <c r="E571" s="201" t="s">
        <v>3</v>
      </c>
      <c r="F571" s="202" t="s">
        <v>824</v>
      </c>
      <c r="G571" s="14"/>
      <c r="H571" s="203">
        <v>6.5819999999999999</v>
      </c>
      <c r="I571" s="204"/>
      <c r="J571" s="14"/>
      <c r="K571" s="14"/>
      <c r="L571" s="200"/>
      <c r="M571" s="205"/>
      <c r="N571" s="206"/>
      <c r="O571" s="206"/>
      <c r="P571" s="206"/>
      <c r="Q571" s="206"/>
      <c r="R571" s="206"/>
      <c r="S571" s="206"/>
      <c r="T571" s="20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01" t="s">
        <v>144</v>
      </c>
      <c r="AU571" s="201" t="s">
        <v>82</v>
      </c>
      <c r="AV571" s="14" t="s">
        <v>82</v>
      </c>
      <c r="AW571" s="14" t="s">
        <v>33</v>
      </c>
      <c r="AX571" s="14" t="s">
        <v>72</v>
      </c>
      <c r="AY571" s="201" t="s">
        <v>133</v>
      </c>
    </row>
    <row r="572" s="14" customFormat="1">
      <c r="A572" s="14"/>
      <c r="B572" s="200"/>
      <c r="C572" s="14"/>
      <c r="D572" s="193" t="s">
        <v>144</v>
      </c>
      <c r="E572" s="201" t="s">
        <v>3</v>
      </c>
      <c r="F572" s="202" t="s">
        <v>825</v>
      </c>
      <c r="G572" s="14"/>
      <c r="H572" s="203">
        <v>3.4319999999999999</v>
      </c>
      <c r="I572" s="204"/>
      <c r="J572" s="14"/>
      <c r="K572" s="14"/>
      <c r="L572" s="200"/>
      <c r="M572" s="205"/>
      <c r="N572" s="206"/>
      <c r="O572" s="206"/>
      <c r="P572" s="206"/>
      <c r="Q572" s="206"/>
      <c r="R572" s="206"/>
      <c r="S572" s="206"/>
      <c r="T572" s="207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01" t="s">
        <v>144</v>
      </c>
      <c r="AU572" s="201" t="s">
        <v>82</v>
      </c>
      <c r="AV572" s="14" t="s">
        <v>82</v>
      </c>
      <c r="AW572" s="14" t="s">
        <v>33</v>
      </c>
      <c r="AX572" s="14" t="s">
        <v>72</v>
      </c>
      <c r="AY572" s="201" t="s">
        <v>133</v>
      </c>
    </row>
    <row r="573" s="15" customFormat="1">
      <c r="A573" s="15"/>
      <c r="B573" s="208"/>
      <c r="C573" s="15"/>
      <c r="D573" s="193" t="s">
        <v>144</v>
      </c>
      <c r="E573" s="209" t="s">
        <v>3</v>
      </c>
      <c r="F573" s="210" t="s">
        <v>161</v>
      </c>
      <c r="G573" s="15"/>
      <c r="H573" s="211">
        <v>58.710000000000001</v>
      </c>
      <c r="I573" s="212"/>
      <c r="J573" s="15"/>
      <c r="K573" s="15"/>
      <c r="L573" s="208"/>
      <c r="M573" s="213"/>
      <c r="N573" s="214"/>
      <c r="O573" s="214"/>
      <c r="P573" s="214"/>
      <c r="Q573" s="214"/>
      <c r="R573" s="214"/>
      <c r="S573" s="214"/>
      <c r="T573" s="2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09" t="s">
        <v>144</v>
      </c>
      <c r="AU573" s="209" t="s">
        <v>82</v>
      </c>
      <c r="AV573" s="15" t="s">
        <v>140</v>
      </c>
      <c r="AW573" s="15" t="s">
        <v>33</v>
      </c>
      <c r="AX573" s="15" t="s">
        <v>80</v>
      </c>
      <c r="AY573" s="209" t="s">
        <v>133</v>
      </c>
    </row>
    <row r="574" s="2" customFormat="1" ht="24.15" customHeight="1">
      <c r="A574" s="39"/>
      <c r="B574" s="173"/>
      <c r="C574" s="174" t="s">
        <v>832</v>
      </c>
      <c r="D574" s="174" t="s">
        <v>135</v>
      </c>
      <c r="E574" s="175" t="s">
        <v>833</v>
      </c>
      <c r="F574" s="176" t="s">
        <v>834</v>
      </c>
      <c r="G574" s="177" t="s">
        <v>138</v>
      </c>
      <c r="H574" s="178">
        <v>58.710000000000001</v>
      </c>
      <c r="I574" s="179"/>
      <c r="J574" s="180">
        <f>ROUND(I574*H574,2)</f>
        <v>0</v>
      </c>
      <c r="K574" s="176" t="s">
        <v>139</v>
      </c>
      <c r="L574" s="40"/>
      <c r="M574" s="181" t="s">
        <v>3</v>
      </c>
      <c r="N574" s="182" t="s">
        <v>43</v>
      </c>
      <c r="O574" s="73"/>
      <c r="P574" s="183">
        <f>O574*H574</f>
        <v>0</v>
      </c>
      <c r="Q574" s="183">
        <v>0.00052999999999999998</v>
      </c>
      <c r="R574" s="183">
        <f>Q574*H574</f>
        <v>0.0311163</v>
      </c>
      <c r="S574" s="183">
        <v>0</v>
      </c>
      <c r="T574" s="184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185" t="s">
        <v>244</v>
      </c>
      <c r="AT574" s="185" t="s">
        <v>135</v>
      </c>
      <c r="AU574" s="185" t="s">
        <v>82</v>
      </c>
      <c r="AY574" s="20" t="s">
        <v>133</v>
      </c>
      <c r="BE574" s="186">
        <f>IF(N574="základní",J574,0)</f>
        <v>0</v>
      </c>
      <c r="BF574" s="186">
        <f>IF(N574="snížená",J574,0)</f>
        <v>0</v>
      </c>
      <c r="BG574" s="186">
        <f>IF(N574="zákl. přenesená",J574,0)</f>
        <v>0</v>
      </c>
      <c r="BH574" s="186">
        <f>IF(N574="sníž. přenesená",J574,0)</f>
        <v>0</v>
      </c>
      <c r="BI574" s="186">
        <f>IF(N574="nulová",J574,0)</f>
        <v>0</v>
      </c>
      <c r="BJ574" s="20" t="s">
        <v>80</v>
      </c>
      <c r="BK574" s="186">
        <f>ROUND(I574*H574,2)</f>
        <v>0</v>
      </c>
      <c r="BL574" s="20" t="s">
        <v>244</v>
      </c>
      <c r="BM574" s="185" t="s">
        <v>835</v>
      </c>
    </row>
    <row r="575" s="2" customFormat="1">
      <c r="A575" s="39"/>
      <c r="B575" s="40"/>
      <c r="C575" s="39"/>
      <c r="D575" s="187" t="s">
        <v>142</v>
      </c>
      <c r="E575" s="39"/>
      <c r="F575" s="188" t="s">
        <v>836</v>
      </c>
      <c r="G575" s="39"/>
      <c r="H575" s="39"/>
      <c r="I575" s="189"/>
      <c r="J575" s="39"/>
      <c r="K575" s="39"/>
      <c r="L575" s="40"/>
      <c r="M575" s="190"/>
      <c r="N575" s="191"/>
      <c r="O575" s="73"/>
      <c r="P575" s="73"/>
      <c r="Q575" s="73"/>
      <c r="R575" s="73"/>
      <c r="S575" s="73"/>
      <c r="T575" s="74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20" t="s">
        <v>142</v>
      </c>
      <c r="AU575" s="20" t="s">
        <v>82</v>
      </c>
    </row>
    <row r="576" s="14" customFormat="1">
      <c r="A576" s="14"/>
      <c r="B576" s="200"/>
      <c r="C576" s="14"/>
      <c r="D576" s="193" t="s">
        <v>144</v>
      </c>
      <c r="E576" s="201" t="s">
        <v>3</v>
      </c>
      <c r="F576" s="202" t="s">
        <v>820</v>
      </c>
      <c r="G576" s="14"/>
      <c r="H576" s="203">
        <v>19.125</v>
      </c>
      <c r="I576" s="204"/>
      <c r="J576" s="14"/>
      <c r="K576" s="14"/>
      <c r="L576" s="200"/>
      <c r="M576" s="205"/>
      <c r="N576" s="206"/>
      <c r="O576" s="206"/>
      <c r="P576" s="206"/>
      <c r="Q576" s="206"/>
      <c r="R576" s="206"/>
      <c r="S576" s="206"/>
      <c r="T576" s="20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01" t="s">
        <v>144</v>
      </c>
      <c r="AU576" s="201" t="s">
        <v>82</v>
      </c>
      <c r="AV576" s="14" t="s">
        <v>82</v>
      </c>
      <c r="AW576" s="14" t="s">
        <v>33</v>
      </c>
      <c r="AX576" s="14" t="s">
        <v>72</v>
      </c>
      <c r="AY576" s="201" t="s">
        <v>133</v>
      </c>
    </row>
    <row r="577" s="14" customFormat="1">
      <c r="A577" s="14"/>
      <c r="B577" s="200"/>
      <c r="C577" s="14"/>
      <c r="D577" s="193" t="s">
        <v>144</v>
      </c>
      <c r="E577" s="201" t="s">
        <v>3</v>
      </c>
      <c r="F577" s="202" t="s">
        <v>821</v>
      </c>
      <c r="G577" s="14"/>
      <c r="H577" s="203">
        <v>6.2830000000000004</v>
      </c>
      <c r="I577" s="204"/>
      <c r="J577" s="14"/>
      <c r="K577" s="14"/>
      <c r="L577" s="200"/>
      <c r="M577" s="205"/>
      <c r="N577" s="206"/>
      <c r="O577" s="206"/>
      <c r="P577" s="206"/>
      <c r="Q577" s="206"/>
      <c r="R577" s="206"/>
      <c r="S577" s="206"/>
      <c r="T577" s="20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01" t="s">
        <v>144</v>
      </c>
      <c r="AU577" s="201" t="s">
        <v>82</v>
      </c>
      <c r="AV577" s="14" t="s">
        <v>82</v>
      </c>
      <c r="AW577" s="14" t="s">
        <v>33</v>
      </c>
      <c r="AX577" s="14" t="s">
        <v>72</v>
      </c>
      <c r="AY577" s="201" t="s">
        <v>133</v>
      </c>
    </row>
    <row r="578" s="14" customFormat="1">
      <c r="A578" s="14"/>
      <c r="B578" s="200"/>
      <c r="C578" s="14"/>
      <c r="D578" s="193" t="s">
        <v>144</v>
      </c>
      <c r="E578" s="201" t="s">
        <v>3</v>
      </c>
      <c r="F578" s="202" t="s">
        <v>822</v>
      </c>
      <c r="G578" s="14"/>
      <c r="H578" s="203">
        <v>3.2759999999999998</v>
      </c>
      <c r="I578" s="204"/>
      <c r="J578" s="14"/>
      <c r="K578" s="14"/>
      <c r="L578" s="200"/>
      <c r="M578" s="205"/>
      <c r="N578" s="206"/>
      <c r="O578" s="206"/>
      <c r="P578" s="206"/>
      <c r="Q578" s="206"/>
      <c r="R578" s="206"/>
      <c r="S578" s="206"/>
      <c r="T578" s="20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01" t="s">
        <v>144</v>
      </c>
      <c r="AU578" s="201" t="s">
        <v>82</v>
      </c>
      <c r="AV578" s="14" t="s">
        <v>82</v>
      </c>
      <c r="AW578" s="14" t="s">
        <v>33</v>
      </c>
      <c r="AX578" s="14" t="s">
        <v>72</v>
      </c>
      <c r="AY578" s="201" t="s">
        <v>133</v>
      </c>
    </row>
    <row r="579" s="14" customFormat="1">
      <c r="A579" s="14"/>
      <c r="B579" s="200"/>
      <c r="C579" s="14"/>
      <c r="D579" s="193" t="s">
        <v>144</v>
      </c>
      <c r="E579" s="201" t="s">
        <v>3</v>
      </c>
      <c r="F579" s="202" t="s">
        <v>823</v>
      </c>
      <c r="G579" s="14"/>
      <c r="H579" s="203">
        <v>20.012</v>
      </c>
      <c r="I579" s="204"/>
      <c r="J579" s="14"/>
      <c r="K579" s="14"/>
      <c r="L579" s="200"/>
      <c r="M579" s="205"/>
      <c r="N579" s="206"/>
      <c r="O579" s="206"/>
      <c r="P579" s="206"/>
      <c r="Q579" s="206"/>
      <c r="R579" s="206"/>
      <c r="S579" s="206"/>
      <c r="T579" s="207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01" t="s">
        <v>144</v>
      </c>
      <c r="AU579" s="201" t="s">
        <v>82</v>
      </c>
      <c r="AV579" s="14" t="s">
        <v>82</v>
      </c>
      <c r="AW579" s="14" t="s">
        <v>33</v>
      </c>
      <c r="AX579" s="14" t="s">
        <v>72</v>
      </c>
      <c r="AY579" s="201" t="s">
        <v>133</v>
      </c>
    </row>
    <row r="580" s="14" customFormat="1">
      <c r="A580" s="14"/>
      <c r="B580" s="200"/>
      <c r="C580" s="14"/>
      <c r="D580" s="193" t="s">
        <v>144</v>
      </c>
      <c r="E580" s="201" t="s">
        <v>3</v>
      </c>
      <c r="F580" s="202" t="s">
        <v>824</v>
      </c>
      <c r="G580" s="14"/>
      <c r="H580" s="203">
        <v>6.5819999999999999</v>
      </c>
      <c r="I580" s="204"/>
      <c r="J580" s="14"/>
      <c r="K580" s="14"/>
      <c r="L580" s="200"/>
      <c r="M580" s="205"/>
      <c r="N580" s="206"/>
      <c r="O580" s="206"/>
      <c r="P580" s="206"/>
      <c r="Q580" s="206"/>
      <c r="R580" s="206"/>
      <c r="S580" s="206"/>
      <c r="T580" s="20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01" t="s">
        <v>144</v>
      </c>
      <c r="AU580" s="201" t="s">
        <v>82</v>
      </c>
      <c r="AV580" s="14" t="s">
        <v>82</v>
      </c>
      <c r="AW580" s="14" t="s">
        <v>33</v>
      </c>
      <c r="AX580" s="14" t="s">
        <v>72</v>
      </c>
      <c r="AY580" s="201" t="s">
        <v>133</v>
      </c>
    </row>
    <row r="581" s="14" customFormat="1">
      <c r="A581" s="14"/>
      <c r="B581" s="200"/>
      <c r="C581" s="14"/>
      <c r="D581" s="193" t="s">
        <v>144</v>
      </c>
      <c r="E581" s="201" t="s">
        <v>3</v>
      </c>
      <c r="F581" s="202" t="s">
        <v>825</v>
      </c>
      <c r="G581" s="14"/>
      <c r="H581" s="203">
        <v>3.4319999999999999</v>
      </c>
      <c r="I581" s="204"/>
      <c r="J581" s="14"/>
      <c r="K581" s="14"/>
      <c r="L581" s="200"/>
      <c r="M581" s="205"/>
      <c r="N581" s="206"/>
      <c r="O581" s="206"/>
      <c r="P581" s="206"/>
      <c r="Q581" s="206"/>
      <c r="R581" s="206"/>
      <c r="S581" s="206"/>
      <c r="T581" s="20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01" t="s">
        <v>144</v>
      </c>
      <c r="AU581" s="201" t="s">
        <v>82</v>
      </c>
      <c r="AV581" s="14" t="s">
        <v>82</v>
      </c>
      <c r="AW581" s="14" t="s">
        <v>33</v>
      </c>
      <c r="AX581" s="14" t="s">
        <v>72</v>
      </c>
      <c r="AY581" s="201" t="s">
        <v>133</v>
      </c>
    </row>
    <row r="582" s="15" customFormat="1">
      <c r="A582" s="15"/>
      <c r="B582" s="208"/>
      <c r="C582" s="15"/>
      <c r="D582" s="193" t="s">
        <v>144</v>
      </c>
      <c r="E582" s="209" t="s">
        <v>3</v>
      </c>
      <c r="F582" s="210" t="s">
        <v>161</v>
      </c>
      <c r="G582" s="15"/>
      <c r="H582" s="211">
        <v>58.710000000000001</v>
      </c>
      <c r="I582" s="212"/>
      <c r="J582" s="15"/>
      <c r="K582" s="15"/>
      <c r="L582" s="208"/>
      <c r="M582" s="213"/>
      <c r="N582" s="214"/>
      <c r="O582" s="214"/>
      <c r="P582" s="214"/>
      <c r="Q582" s="214"/>
      <c r="R582" s="214"/>
      <c r="S582" s="214"/>
      <c r="T582" s="2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09" t="s">
        <v>144</v>
      </c>
      <c r="AU582" s="209" t="s">
        <v>82</v>
      </c>
      <c r="AV582" s="15" t="s">
        <v>140</v>
      </c>
      <c r="AW582" s="15" t="s">
        <v>33</v>
      </c>
      <c r="AX582" s="15" t="s">
        <v>80</v>
      </c>
      <c r="AY582" s="209" t="s">
        <v>133</v>
      </c>
    </row>
    <row r="583" s="2" customFormat="1" ht="24.15" customHeight="1">
      <c r="A583" s="39"/>
      <c r="B583" s="173"/>
      <c r="C583" s="174" t="s">
        <v>837</v>
      </c>
      <c r="D583" s="174" t="s">
        <v>135</v>
      </c>
      <c r="E583" s="175" t="s">
        <v>838</v>
      </c>
      <c r="F583" s="176" t="s">
        <v>839</v>
      </c>
      <c r="G583" s="177" t="s">
        <v>138</v>
      </c>
      <c r="H583" s="178">
        <v>58.710000000000001</v>
      </c>
      <c r="I583" s="179"/>
      <c r="J583" s="180">
        <f>ROUND(I583*H583,2)</f>
        <v>0</v>
      </c>
      <c r="K583" s="176" t="s">
        <v>139</v>
      </c>
      <c r="L583" s="40"/>
      <c r="M583" s="181" t="s">
        <v>3</v>
      </c>
      <c r="N583" s="182" t="s">
        <v>43</v>
      </c>
      <c r="O583" s="73"/>
      <c r="P583" s="183">
        <f>O583*H583</f>
        <v>0</v>
      </c>
      <c r="Q583" s="183">
        <v>0.00054000000000000001</v>
      </c>
      <c r="R583" s="183">
        <f>Q583*H583</f>
        <v>0.0317034</v>
      </c>
      <c r="S583" s="183">
        <v>0</v>
      </c>
      <c r="T583" s="184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185" t="s">
        <v>244</v>
      </c>
      <c r="AT583" s="185" t="s">
        <v>135</v>
      </c>
      <c r="AU583" s="185" t="s">
        <v>82</v>
      </c>
      <c r="AY583" s="20" t="s">
        <v>133</v>
      </c>
      <c r="BE583" s="186">
        <f>IF(N583="základní",J583,0)</f>
        <v>0</v>
      </c>
      <c r="BF583" s="186">
        <f>IF(N583="snížená",J583,0)</f>
        <v>0</v>
      </c>
      <c r="BG583" s="186">
        <f>IF(N583="zákl. přenesená",J583,0)</f>
        <v>0</v>
      </c>
      <c r="BH583" s="186">
        <f>IF(N583="sníž. přenesená",J583,0)</f>
        <v>0</v>
      </c>
      <c r="BI583" s="186">
        <f>IF(N583="nulová",J583,0)</f>
        <v>0</v>
      </c>
      <c r="BJ583" s="20" t="s">
        <v>80</v>
      </c>
      <c r="BK583" s="186">
        <f>ROUND(I583*H583,2)</f>
        <v>0</v>
      </c>
      <c r="BL583" s="20" t="s">
        <v>244</v>
      </c>
      <c r="BM583" s="185" t="s">
        <v>840</v>
      </c>
    </row>
    <row r="584" s="2" customFormat="1">
      <c r="A584" s="39"/>
      <c r="B584" s="40"/>
      <c r="C584" s="39"/>
      <c r="D584" s="187" t="s">
        <v>142</v>
      </c>
      <c r="E584" s="39"/>
      <c r="F584" s="188" t="s">
        <v>841</v>
      </c>
      <c r="G584" s="39"/>
      <c r="H584" s="39"/>
      <c r="I584" s="189"/>
      <c r="J584" s="39"/>
      <c r="K584" s="39"/>
      <c r="L584" s="40"/>
      <c r="M584" s="190"/>
      <c r="N584" s="191"/>
      <c r="O584" s="73"/>
      <c r="P584" s="73"/>
      <c r="Q584" s="73"/>
      <c r="R584" s="73"/>
      <c r="S584" s="73"/>
      <c r="T584" s="74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20" t="s">
        <v>142</v>
      </c>
      <c r="AU584" s="20" t="s">
        <v>82</v>
      </c>
    </row>
    <row r="585" s="14" customFormat="1">
      <c r="A585" s="14"/>
      <c r="B585" s="200"/>
      <c r="C585" s="14"/>
      <c r="D585" s="193" t="s">
        <v>144</v>
      </c>
      <c r="E585" s="201" t="s">
        <v>3</v>
      </c>
      <c r="F585" s="202" t="s">
        <v>820</v>
      </c>
      <c r="G585" s="14"/>
      <c r="H585" s="203">
        <v>19.125</v>
      </c>
      <c r="I585" s="204"/>
      <c r="J585" s="14"/>
      <c r="K585" s="14"/>
      <c r="L585" s="200"/>
      <c r="M585" s="205"/>
      <c r="N585" s="206"/>
      <c r="O585" s="206"/>
      <c r="P585" s="206"/>
      <c r="Q585" s="206"/>
      <c r="R585" s="206"/>
      <c r="S585" s="206"/>
      <c r="T585" s="20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01" t="s">
        <v>144</v>
      </c>
      <c r="AU585" s="201" t="s">
        <v>82</v>
      </c>
      <c r="AV585" s="14" t="s">
        <v>82</v>
      </c>
      <c r="AW585" s="14" t="s">
        <v>33</v>
      </c>
      <c r="AX585" s="14" t="s">
        <v>72</v>
      </c>
      <c r="AY585" s="201" t="s">
        <v>133</v>
      </c>
    </row>
    <row r="586" s="14" customFormat="1">
      <c r="A586" s="14"/>
      <c r="B586" s="200"/>
      <c r="C586" s="14"/>
      <c r="D586" s="193" t="s">
        <v>144</v>
      </c>
      <c r="E586" s="201" t="s">
        <v>3</v>
      </c>
      <c r="F586" s="202" t="s">
        <v>821</v>
      </c>
      <c r="G586" s="14"/>
      <c r="H586" s="203">
        <v>6.2830000000000004</v>
      </c>
      <c r="I586" s="204"/>
      <c r="J586" s="14"/>
      <c r="K586" s="14"/>
      <c r="L586" s="200"/>
      <c r="M586" s="205"/>
      <c r="N586" s="206"/>
      <c r="O586" s="206"/>
      <c r="P586" s="206"/>
      <c r="Q586" s="206"/>
      <c r="R586" s="206"/>
      <c r="S586" s="206"/>
      <c r="T586" s="20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01" t="s">
        <v>144</v>
      </c>
      <c r="AU586" s="201" t="s">
        <v>82</v>
      </c>
      <c r="AV586" s="14" t="s">
        <v>82</v>
      </c>
      <c r="AW586" s="14" t="s">
        <v>33</v>
      </c>
      <c r="AX586" s="14" t="s">
        <v>72</v>
      </c>
      <c r="AY586" s="201" t="s">
        <v>133</v>
      </c>
    </row>
    <row r="587" s="14" customFormat="1">
      <c r="A587" s="14"/>
      <c r="B587" s="200"/>
      <c r="C587" s="14"/>
      <c r="D587" s="193" t="s">
        <v>144</v>
      </c>
      <c r="E587" s="201" t="s">
        <v>3</v>
      </c>
      <c r="F587" s="202" t="s">
        <v>822</v>
      </c>
      <c r="G587" s="14"/>
      <c r="H587" s="203">
        <v>3.2759999999999998</v>
      </c>
      <c r="I587" s="204"/>
      <c r="J587" s="14"/>
      <c r="K587" s="14"/>
      <c r="L587" s="200"/>
      <c r="M587" s="205"/>
      <c r="N587" s="206"/>
      <c r="O587" s="206"/>
      <c r="P587" s="206"/>
      <c r="Q587" s="206"/>
      <c r="R587" s="206"/>
      <c r="S587" s="206"/>
      <c r="T587" s="20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01" t="s">
        <v>144</v>
      </c>
      <c r="AU587" s="201" t="s">
        <v>82</v>
      </c>
      <c r="AV587" s="14" t="s">
        <v>82</v>
      </c>
      <c r="AW587" s="14" t="s">
        <v>33</v>
      </c>
      <c r="AX587" s="14" t="s">
        <v>72</v>
      </c>
      <c r="AY587" s="201" t="s">
        <v>133</v>
      </c>
    </row>
    <row r="588" s="14" customFormat="1">
      <c r="A588" s="14"/>
      <c r="B588" s="200"/>
      <c r="C588" s="14"/>
      <c r="D588" s="193" t="s">
        <v>144</v>
      </c>
      <c r="E588" s="201" t="s">
        <v>3</v>
      </c>
      <c r="F588" s="202" t="s">
        <v>823</v>
      </c>
      <c r="G588" s="14"/>
      <c r="H588" s="203">
        <v>20.012</v>
      </c>
      <c r="I588" s="204"/>
      <c r="J588" s="14"/>
      <c r="K588" s="14"/>
      <c r="L588" s="200"/>
      <c r="M588" s="205"/>
      <c r="N588" s="206"/>
      <c r="O588" s="206"/>
      <c r="P588" s="206"/>
      <c r="Q588" s="206"/>
      <c r="R588" s="206"/>
      <c r="S588" s="206"/>
      <c r="T588" s="207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01" t="s">
        <v>144</v>
      </c>
      <c r="AU588" s="201" t="s">
        <v>82</v>
      </c>
      <c r="AV588" s="14" t="s">
        <v>82</v>
      </c>
      <c r="AW588" s="14" t="s">
        <v>33</v>
      </c>
      <c r="AX588" s="14" t="s">
        <v>72</v>
      </c>
      <c r="AY588" s="201" t="s">
        <v>133</v>
      </c>
    </row>
    <row r="589" s="14" customFormat="1">
      <c r="A589" s="14"/>
      <c r="B589" s="200"/>
      <c r="C589" s="14"/>
      <c r="D589" s="193" t="s">
        <v>144</v>
      </c>
      <c r="E589" s="201" t="s">
        <v>3</v>
      </c>
      <c r="F589" s="202" t="s">
        <v>824</v>
      </c>
      <c r="G589" s="14"/>
      <c r="H589" s="203">
        <v>6.5819999999999999</v>
      </c>
      <c r="I589" s="204"/>
      <c r="J589" s="14"/>
      <c r="K589" s="14"/>
      <c r="L589" s="200"/>
      <c r="M589" s="205"/>
      <c r="N589" s="206"/>
      <c r="O589" s="206"/>
      <c r="P589" s="206"/>
      <c r="Q589" s="206"/>
      <c r="R589" s="206"/>
      <c r="S589" s="206"/>
      <c r="T589" s="207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01" t="s">
        <v>144</v>
      </c>
      <c r="AU589" s="201" t="s">
        <v>82</v>
      </c>
      <c r="AV589" s="14" t="s">
        <v>82</v>
      </c>
      <c r="AW589" s="14" t="s">
        <v>33</v>
      </c>
      <c r="AX589" s="14" t="s">
        <v>72</v>
      </c>
      <c r="AY589" s="201" t="s">
        <v>133</v>
      </c>
    </row>
    <row r="590" s="14" customFormat="1">
      <c r="A590" s="14"/>
      <c r="B590" s="200"/>
      <c r="C590" s="14"/>
      <c r="D590" s="193" t="s">
        <v>144</v>
      </c>
      <c r="E590" s="201" t="s">
        <v>3</v>
      </c>
      <c r="F590" s="202" t="s">
        <v>825</v>
      </c>
      <c r="G590" s="14"/>
      <c r="H590" s="203">
        <v>3.4319999999999999</v>
      </c>
      <c r="I590" s="204"/>
      <c r="J590" s="14"/>
      <c r="K590" s="14"/>
      <c r="L590" s="200"/>
      <c r="M590" s="205"/>
      <c r="N590" s="206"/>
      <c r="O590" s="206"/>
      <c r="P590" s="206"/>
      <c r="Q590" s="206"/>
      <c r="R590" s="206"/>
      <c r="S590" s="206"/>
      <c r="T590" s="20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01" t="s">
        <v>144</v>
      </c>
      <c r="AU590" s="201" t="s">
        <v>82</v>
      </c>
      <c r="AV590" s="14" t="s">
        <v>82</v>
      </c>
      <c r="AW590" s="14" t="s">
        <v>33</v>
      </c>
      <c r="AX590" s="14" t="s">
        <v>72</v>
      </c>
      <c r="AY590" s="201" t="s">
        <v>133</v>
      </c>
    </row>
    <row r="591" s="15" customFormat="1">
      <c r="A591" s="15"/>
      <c r="B591" s="208"/>
      <c r="C591" s="15"/>
      <c r="D591" s="193" t="s">
        <v>144</v>
      </c>
      <c r="E591" s="209" t="s">
        <v>3</v>
      </c>
      <c r="F591" s="210" t="s">
        <v>161</v>
      </c>
      <c r="G591" s="15"/>
      <c r="H591" s="211">
        <v>58.710000000000001</v>
      </c>
      <c r="I591" s="212"/>
      <c r="J591" s="15"/>
      <c r="K591" s="15"/>
      <c r="L591" s="208"/>
      <c r="M591" s="213"/>
      <c r="N591" s="214"/>
      <c r="O591" s="214"/>
      <c r="P591" s="214"/>
      <c r="Q591" s="214"/>
      <c r="R591" s="214"/>
      <c r="S591" s="214"/>
      <c r="T591" s="2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09" t="s">
        <v>144</v>
      </c>
      <c r="AU591" s="209" t="s">
        <v>82</v>
      </c>
      <c r="AV591" s="15" t="s">
        <v>140</v>
      </c>
      <c r="AW591" s="15" t="s">
        <v>33</v>
      </c>
      <c r="AX591" s="15" t="s">
        <v>80</v>
      </c>
      <c r="AY591" s="209" t="s">
        <v>133</v>
      </c>
    </row>
    <row r="592" s="2" customFormat="1" ht="16.5" customHeight="1">
      <c r="A592" s="39"/>
      <c r="B592" s="173"/>
      <c r="C592" s="216" t="s">
        <v>842</v>
      </c>
      <c r="D592" s="216" t="s">
        <v>218</v>
      </c>
      <c r="E592" s="217" t="s">
        <v>843</v>
      </c>
      <c r="F592" s="218" t="s">
        <v>844</v>
      </c>
      <c r="G592" s="219" t="s">
        <v>270</v>
      </c>
      <c r="H592" s="220">
        <v>69.864000000000004</v>
      </c>
      <c r="I592" s="221"/>
      <c r="J592" s="222">
        <f>ROUND(I592*H592,2)</f>
        <v>0</v>
      </c>
      <c r="K592" s="218" t="s">
        <v>3</v>
      </c>
      <c r="L592" s="223"/>
      <c r="M592" s="224" t="s">
        <v>3</v>
      </c>
      <c r="N592" s="225" t="s">
        <v>43</v>
      </c>
      <c r="O592" s="73"/>
      <c r="P592" s="183">
        <f>O592*H592</f>
        <v>0</v>
      </c>
      <c r="Q592" s="183">
        <v>0.001</v>
      </c>
      <c r="R592" s="183">
        <f>Q592*H592</f>
        <v>0.069864000000000009</v>
      </c>
      <c r="S592" s="183">
        <v>0</v>
      </c>
      <c r="T592" s="184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185" t="s">
        <v>367</v>
      </c>
      <c r="AT592" s="185" t="s">
        <v>218</v>
      </c>
      <c r="AU592" s="185" t="s">
        <v>82</v>
      </c>
      <c r="AY592" s="20" t="s">
        <v>133</v>
      </c>
      <c r="BE592" s="186">
        <f>IF(N592="základní",J592,0)</f>
        <v>0</v>
      </c>
      <c r="BF592" s="186">
        <f>IF(N592="snížená",J592,0)</f>
        <v>0</v>
      </c>
      <c r="BG592" s="186">
        <f>IF(N592="zákl. přenesená",J592,0)</f>
        <v>0</v>
      </c>
      <c r="BH592" s="186">
        <f>IF(N592="sníž. přenesená",J592,0)</f>
        <v>0</v>
      </c>
      <c r="BI592" s="186">
        <f>IF(N592="nulová",J592,0)</f>
        <v>0</v>
      </c>
      <c r="BJ592" s="20" t="s">
        <v>80</v>
      </c>
      <c r="BK592" s="186">
        <f>ROUND(I592*H592,2)</f>
        <v>0</v>
      </c>
      <c r="BL592" s="20" t="s">
        <v>244</v>
      </c>
      <c r="BM592" s="185" t="s">
        <v>845</v>
      </c>
    </row>
    <row r="593" s="14" customFormat="1">
      <c r="A593" s="14"/>
      <c r="B593" s="200"/>
      <c r="C593" s="14"/>
      <c r="D593" s="193" t="s">
        <v>144</v>
      </c>
      <c r="E593" s="201" t="s">
        <v>3</v>
      </c>
      <c r="F593" s="202" t="s">
        <v>820</v>
      </c>
      <c r="G593" s="14"/>
      <c r="H593" s="203">
        <v>19.125</v>
      </c>
      <c r="I593" s="204"/>
      <c r="J593" s="14"/>
      <c r="K593" s="14"/>
      <c r="L593" s="200"/>
      <c r="M593" s="205"/>
      <c r="N593" s="206"/>
      <c r="O593" s="206"/>
      <c r="P593" s="206"/>
      <c r="Q593" s="206"/>
      <c r="R593" s="206"/>
      <c r="S593" s="206"/>
      <c r="T593" s="207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01" t="s">
        <v>144</v>
      </c>
      <c r="AU593" s="201" t="s">
        <v>82</v>
      </c>
      <c r="AV593" s="14" t="s">
        <v>82</v>
      </c>
      <c r="AW593" s="14" t="s">
        <v>33</v>
      </c>
      <c r="AX593" s="14" t="s">
        <v>72</v>
      </c>
      <c r="AY593" s="201" t="s">
        <v>133</v>
      </c>
    </row>
    <row r="594" s="14" customFormat="1">
      <c r="A594" s="14"/>
      <c r="B594" s="200"/>
      <c r="C594" s="14"/>
      <c r="D594" s="193" t="s">
        <v>144</v>
      </c>
      <c r="E594" s="201" t="s">
        <v>3</v>
      </c>
      <c r="F594" s="202" t="s">
        <v>821</v>
      </c>
      <c r="G594" s="14"/>
      <c r="H594" s="203">
        <v>6.2830000000000004</v>
      </c>
      <c r="I594" s="204"/>
      <c r="J594" s="14"/>
      <c r="K594" s="14"/>
      <c r="L594" s="200"/>
      <c r="M594" s="205"/>
      <c r="N594" s="206"/>
      <c r="O594" s="206"/>
      <c r="P594" s="206"/>
      <c r="Q594" s="206"/>
      <c r="R594" s="206"/>
      <c r="S594" s="206"/>
      <c r="T594" s="207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01" t="s">
        <v>144</v>
      </c>
      <c r="AU594" s="201" t="s">
        <v>82</v>
      </c>
      <c r="AV594" s="14" t="s">
        <v>82</v>
      </c>
      <c r="AW594" s="14" t="s">
        <v>33</v>
      </c>
      <c r="AX594" s="14" t="s">
        <v>72</v>
      </c>
      <c r="AY594" s="201" t="s">
        <v>133</v>
      </c>
    </row>
    <row r="595" s="14" customFormat="1">
      <c r="A595" s="14"/>
      <c r="B595" s="200"/>
      <c r="C595" s="14"/>
      <c r="D595" s="193" t="s">
        <v>144</v>
      </c>
      <c r="E595" s="201" t="s">
        <v>3</v>
      </c>
      <c r="F595" s="202" t="s">
        <v>822</v>
      </c>
      <c r="G595" s="14"/>
      <c r="H595" s="203">
        <v>3.2759999999999998</v>
      </c>
      <c r="I595" s="204"/>
      <c r="J595" s="14"/>
      <c r="K595" s="14"/>
      <c r="L595" s="200"/>
      <c r="M595" s="205"/>
      <c r="N595" s="206"/>
      <c r="O595" s="206"/>
      <c r="P595" s="206"/>
      <c r="Q595" s="206"/>
      <c r="R595" s="206"/>
      <c r="S595" s="206"/>
      <c r="T595" s="20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01" t="s">
        <v>144</v>
      </c>
      <c r="AU595" s="201" t="s">
        <v>82</v>
      </c>
      <c r="AV595" s="14" t="s">
        <v>82</v>
      </c>
      <c r="AW595" s="14" t="s">
        <v>33</v>
      </c>
      <c r="AX595" s="14" t="s">
        <v>72</v>
      </c>
      <c r="AY595" s="201" t="s">
        <v>133</v>
      </c>
    </row>
    <row r="596" s="14" customFormat="1">
      <c r="A596" s="14"/>
      <c r="B596" s="200"/>
      <c r="C596" s="14"/>
      <c r="D596" s="193" t="s">
        <v>144</v>
      </c>
      <c r="E596" s="201" t="s">
        <v>3</v>
      </c>
      <c r="F596" s="202" t="s">
        <v>823</v>
      </c>
      <c r="G596" s="14"/>
      <c r="H596" s="203">
        <v>20.012</v>
      </c>
      <c r="I596" s="204"/>
      <c r="J596" s="14"/>
      <c r="K596" s="14"/>
      <c r="L596" s="200"/>
      <c r="M596" s="205"/>
      <c r="N596" s="206"/>
      <c r="O596" s="206"/>
      <c r="P596" s="206"/>
      <c r="Q596" s="206"/>
      <c r="R596" s="206"/>
      <c r="S596" s="206"/>
      <c r="T596" s="20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01" t="s">
        <v>144</v>
      </c>
      <c r="AU596" s="201" t="s">
        <v>82</v>
      </c>
      <c r="AV596" s="14" t="s">
        <v>82</v>
      </c>
      <c r="AW596" s="14" t="s">
        <v>33</v>
      </c>
      <c r="AX596" s="14" t="s">
        <v>72</v>
      </c>
      <c r="AY596" s="201" t="s">
        <v>133</v>
      </c>
    </row>
    <row r="597" s="14" customFormat="1">
      <c r="A597" s="14"/>
      <c r="B597" s="200"/>
      <c r="C597" s="14"/>
      <c r="D597" s="193" t="s">
        <v>144</v>
      </c>
      <c r="E597" s="201" t="s">
        <v>3</v>
      </c>
      <c r="F597" s="202" t="s">
        <v>824</v>
      </c>
      <c r="G597" s="14"/>
      <c r="H597" s="203">
        <v>6.5819999999999999</v>
      </c>
      <c r="I597" s="204"/>
      <c r="J597" s="14"/>
      <c r="K597" s="14"/>
      <c r="L597" s="200"/>
      <c r="M597" s="205"/>
      <c r="N597" s="206"/>
      <c r="O597" s="206"/>
      <c r="P597" s="206"/>
      <c r="Q597" s="206"/>
      <c r="R597" s="206"/>
      <c r="S597" s="206"/>
      <c r="T597" s="207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01" t="s">
        <v>144</v>
      </c>
      <c r="AU597" s="201" t="s">
        <v>82</v>
      </c>
      <c r="AV597" s="14" t="s">
        <v>82</v>
      </c>
      <c r="AW597" s="14" t="s">
        <v>33</v>
      </c>
      <c r="AX597" s="14" t="s">
        <v>72</v>
      </c>
      <c r="AY597" s="201" t="s">
        <v>133</v>
      </c>
    </row>
    <row r="598" s="14" customFormat="1">
      <c r="A598" s="14"/>
      <c r="B598" s="200"/>
      <c r="C598" s="14"/>
      <c r="D598" s="193" t="s">
        <v>144</v>
      </c>
      <c r="E598" s="201" t="s">
        <v>3</v>
      </c>
      <c r="F598" s="202" t="s">
        <v>825</v>
      </c>
      <c r="G598" s="14"/>
      <c r="H598" s="203">
        <v>3.4319999999999999</v>
      </c>
      <c r="I598" s="204"/>
      <c r="J598" s="14"/>
      <c r="K598" s="14"/>
      <c r="L598" s="200"/>
      <c r="M598" s="205"/>
      <c r="N598" s="206"/>
      <c r="O598" s="206"/>
      <c r="P598" s="206"/>
      <c r="Q598" s="206"/>
      <c r="R598" s="206"/>
      <c r="S598" s="206"/>
      <c r="T598" s="20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01" t="s">
        <v>144</v>
      </c>
      <c r="AU598" s="201" t="s">
        <v>82</v>
      </c>
      <c r="AV598" s="14" t="s">
        <v>82</v>
      </c>
      <c r="AW598" s="14" t="s">
        <v>33</v>
      </c>
      <c r="AX598" s="14" t="s">
        <v>72</v>
      </c>
      <c r="AY598" s="201" t="s">
        <v>133</v>
      </c>
    </row>
    <row r="599" s="16" customFormat="1">
      <c r="A599" s="16"/>
      <c r="B599" s="227"/>
      <c r="C599" s="16"/>
      <c r="D599" s="193" t="s">
        <v>144</v>
      </c>
      <c r="E599" s="228" t="s">
        <v>3</v>
      </c>
      <c r="F599" s="229" t="s">
        <v>276</v>
      </c>
      <c r="G599" s="16"/>
      <c r="H599" s="230">
        <v>58.710000000000001</v>
      </c>
      <c r="I599" s="231"/>
      <c r="J599" s="16"/>
      <c r="K599" s="16"/>
      <c r="L599" s="227"/>
      <c r="M599" s="232"/>
      <c r="N599" s="233"/>
      <c r="O599" s="233"/>
      <c r="P599" s="233"/>
      <c r="Q599" s="233"/>
      <c r="R599" s="233"/>
      <c r="S599" s="233"/>
      <c r="T599" s="234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228" t="s">
        <v>144</v>
      </c>
      <c r="AU599" s="228" t="s">
        <v>82</v>
      </c>
      <c r="AV599" s="16" t="s">
        <v>153</v>
      </c>
      <c r="AW599" s="16" t="s">
        <v>33</v>
      </c>
      <c r="AX599" s="16" t="s">
        <v>72</v>
      </c>
      <c r="AY599" s="228" t="s">
        <v>133</v>
      </c>
    </row>
    <row r="600" s="14" customFormat="1">
      <c r="A600" s="14"/>
      <c r="B600" s="200"/>
      <c r="C600" s="14"/>
      <c r="D600" s="193" t="s">
        <v>144</v>
      </c>
      <c r="E600" s="201" t="s">
        <v>3</v>
      </c>
      <c r="F600" s="202" t="s">
        <v>846</v>
      </c>
      <c r="G600" s="14"/>
      <c r="H600" s="203">
        <v>69.864000000000004</v>
      </c>
      <c r="I600" s="204"/>
      <c r="J600" s="14"/>
      <c r="K600" s="14"/>
      <c r="L600" s="200"/>
      <c r="M600" s="205"/>
      <c r="N600" s="206"/>
      <c r="O600" s="206"/>
      <c r="P600" s="206"/>
      <c r="Q600" s="206"/>
      <c r="R600" s="206"/>
      <c r="S600" s="206"/>
      <c r="T600" s="207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01" t="s">
        <v>144</v>
      </c>
      <c r="AU600" s="201" t="s">
        <v>82</v>
      </c>
      <c r="AV600" s="14" t="s">
        <v>82</v>
      </c>
      <c r="AW600" s="14" t="s">
        <v>33</v>
      </c>
      <c r="AX600" s="14" t="s">
        <v>80</v>
      </c>
      <c r="AY600" s="201" t="s">
        <v>133</v>
      </c>
    </row>
    <row r="601" s="2" customFormat="1" ht="16.5" customHeight="1">
      <c r="A601" s="39"/>
      <c r="B601" s="173"/>
      <c r="C601" s="216" t="s">
        <v>847</v>
      </c>
      <c r="D601" s="216" t="s">
        <v>218</v>
      </c>
      <c r="E601" s="217" t="s">
        <v>848</v>
      </c>
      <c r="F601" s="218" t="s">
        <v>849</v>
      </c>
      <c r="G601" s="219" t="s">
        <v>205</v>
      </c>
      <c r="H601" s="220">
        <v>0.88100000000000001</v>
      </c>
      <c r="I601" s="221"/>
      <c r="J601" s="222">
        <f>ROUND(I601*H601,2)</f>
        <v>0</v>
      </c>
      <c r="K601" s="218" t="s">
        <v>3</v>
      </c>
      <c r="L601" s="223"/>
      <c r="M601" s="224" t="s">
        <v>3</v>
      </c>
      <c r="N601" s="225" t="s">
        <v>43</v>
      </c>
      <c r="O601" s="73"/>
      <c r="P601" s="183">
        <f>O601*H601</f>
        <v>0</v>
      </c>
      <c r="Q601" s="183">
        <v>1</v>
      </c>
      <c r="R601" s="183">
        <f>Q601*H601</f>
        <v>0.88100000000000001</v>
      </c>
      <c r="S601" s="183">
        <v>0</v>
      </c>
      <c r="T601" s="184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185" t="s">
        <v>367</v>
      </c>
      <c r="AT601" s="185" t="s">
        <v>218</v>
      </c>
      <c r="AU601" s="185" t="s">
        <v>82</v>
      </c>
      <c r="AY601" s="20" t="s">
        <v>133</v>
      </c>
      <c r="BE601" s="186">
        <f>IF(N601="základní",J601,0)</f>
        <v>0</v>
      </c>
      <c r="BF601" s="186">
        <f>IF(N601="snížená",J601,0)</f>
        <v>0</v>
      </c>
      <c r="BG601" s="186">
        <f>IF(N601="zákl. přenesená",J601,0)</f>
        <v>0</v>
      </c>
      <c r="BH601" s="186">
        <f>IF(N601="sníž. přenesená",J601,0)</f>
        <v>0</v>
      </c>
      <c r="BI601" s="186">
        <f>IF(N601="nulová",J601,0)</f>
        <v>0</v>
      </c>
      <c r="BJ601" s="20" t="s">
        <v>80</v>
      </c>
      <c r="BK601" s="186">
        <f>ROUND(I601*H601,2)</f>
        <v>0</v>
      </c>
      <c r="BL601" s="20" t="s">
        <v>244</v>
      </c>
      <c r="BM601" s="185" t="s">
        <v>850</v>
      </c>
    </row>
    <row r="602" s="14" customFormat="1">
      <c r="A602" s="14"/>
      <c r="B602" s="200"/>
      <c r="C602" s="14"/>
      <c r="D602" s="193" t="s">
        <v>144</v>
      </c>
      <c r="E602" s="201" t="s">
        <v>3</v>
      </c>
      <c r="F602" s="202" t="s">
        <v>820</v>
      </c>
      <c r="G602" s="14"/>
      <c r="H602" s="203">
        <v>19.125</v>
      </c>
      <c r="I602" s="204"/>
      <c r="J602" s="14"/>
      <c r="K602" s="14"/>
      <c r="L602" s="200"/>
      <c r="M602" s="205"/>
      <c r="N602" s="206"/>
      <c r="O602" s="206"/>
      <c r="P602" s="206"/>
      <c r="Q602" s="206"/>
      <c r="R602" s="206"/>
      <c r="S602" s="206"/>
      <c r="T602" s="20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01" t="s">
        <v>144</v>
      </c>
      <c r="AU602" s="201" t="s">
        <v>82</v>
      </c>
      <c r="AV602" s="14" t="s">
        <v>82</v>
      </c>
      <c r="AW602" s="14" t="s">
        <v>33</v>
      </c>
      <c r="AX602" s="14" t="s">
        <v>72</v>
      </c>
      <c r="AY602" s="201" t="s">
        <v>133</v>
      </c>
    </row>
    <row r="603" s="14" customFormat="1">
      <c r="A603" s="14"/>
      <c r="B603" s="200"/>
      <c r="C603" s="14"/>
      <c r="D603" s="193" t="s">
        <v>144</v>
      </c>
      <c r="E603" s="201" t="s">
        <v>3</v>
      </c>
      <c r="F603" s="202" t="s">
        <v>821</v>
      </c>
      <c r="G603" s="14"/>
      <c r="H603" s="203">
        <v>6.2830000000000004</v>
      </c>
      <c r="I603" s="204"/>
      <c r="J603" s="14"/>
      <c r="K603" s="14"/>
      <c r="L603" s="200"/>
      <c r="M603" s="205"/>
      <c r="N603" s="206"/>
      <c r="O603" s="206"/>
      <c r="P603" s="206"/>
      <c r="Q603" s="206"/>
      <c r="R603" s="206"/>
      <c r="S603" s="206"/>
      <c r="T603" s="20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01" t="s">
        <v>144</v>
      </c>
      <c r="AU603" s="201" t="s">
        <v>82</v>
      </c>
      <c r="AV603" s="14" t="s">
        <v>82</v>
      </c>
      <c r="AW603" s="14" t="s">
        <v>33</v>
      </c>
      <c r="AX603" s="14" t="s">
        <v>72</v>
      </c>
      <c r="AY603" s="201" t="s">
        <v>133</v>
      </c>
    </row>
    <row r="604" s="14" customFormat="1">
      <c r="A604" s="14"/>
      <c r="B604" s="200"/>
      <c r="C604" s="14"/>
      <c r="D604" s="193" t="s">
        <v>144</v>
      </c>
      <c r="E604" s="201" t="s">
        <v>3</v>
      </c>
      <c r="F604" s="202" t="s">
        <v>822</v>
      </c>
      <c r="G604" s="14"/>
      <c r="H604" s="203">
        <v>3.2759999999999998</v>
      </c>
      <c r="I604" s="204"/>
      <c r="J604" s="14"/>
      <c r="K604" s="14"/>
      <c r="L604" s="200"/>
      <c r="M604" s="205"/>
      <c r="N604" s="206"/>
      <c r="O604" s="206"/>
      <c r="P604" s="206"/>
      <c r="Q604" s="206"/>
      <c r="R604" s="206"/>
      <c r="S604" s="206"/>
      <c r="T604" s="20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01" t="s">
        <v>144</v>
      </c>
      <c r="AU604" s="201" t="s">
        <v>82</v>
      </c>
      <c r="AV604" s="14" t="s">
        <v>82</v>
      </c>
      <c r="AW604" s="14" t="s">
        <v>33</v>
      </c>
      <c r="AX604" s="14" t="s">
        <v>72</v>
      </c>
      <c r="AY604" s="201" t="s">
        <v>133</v>
      </c>
    </row>
    <row r="605" s="14" customFormat="1">
      <c r="A605" s="14"/>
      <c r="B605" s="200"/>
      <c r="C605" s="14"/>
      <c r="D605" s="193" t="s">
        <v>144</v>
      </c>
      <c r="E605" s="201" t="s">
        <v>3</v>
      </c>
      <c r="F605" s="202" t="s">
        <v>823</v>
      </c>
      <c r="G605" s="14"/>
      <c r="H605" s="203">
        <v>20.012</v>
      </c>
      <c r="I605" s="204"/>
      <c r="J605" s="14"/>
      <c r="K605" s="14"/>
      <c r="L605" s="200"/>
      <c r="M605" s="205"/>
      <c r="N605" s="206"/>
      <c r="O605" s="206"/>
      <c r="P605" s="206"/>
      <c r="Q605" s="206"/>
      <c r="R605" s="206"/>
      <c r="S605" s="206"/>
      <c r="T605" s="207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01" t="s">
        <v>144</v>
      </c>
      <c r="AU605" s="201" t="s">
        <v>82</v>
      </c>
      <c r="AV605" s="14" t="s">
        <v>82</v>
      </c>
      <c r="AW605" s="14" t="s">
        <v>33</v>
      </c>
      <c r="AX605" s="14" t="s">
        <v>72</v>
      </c>
      <c r="AY605" s="201" t="s">
        <v>133</v>
      </c>
    </row>
    <row r="606" s="14" customFormat="1">
      <c r="A606" s="14"/>
      <c r="B606" s="200"/>
      <c r="C606" s="14"/>
      <c r="D606" s="193" t="s">
        <v>144</v>
      </c>
      <c r="E606" s="201" t="s">
        <v>3</v>
      </c>
      <c r="F606" s="202" t="s">
        <v>824</v>
      </c>
      <c r="G606" s="14"/>
      <c r="H606" s="203">
        <v>6.5819999999999999</v>
      </c>
      <c r="I606" s="204"/>
      <c r="J606" s="14"/>
      <c r="K606" s="14"/>
      <c r="L606" s="200"/>
      <c r="M606" s="205"/>
      <c r="N606" s="206"/>
      <c r="O606" s="206"/>
      <c r="P606" s="206"/>
      <c r="Q606" s="206"/>
      <c r="R606" s="206"/>
      <c r="S606" s="206"/>
      <c r="T606" s="20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01" t="s">
        <v>144</v>
      </c>
      <c r="AU606" s="201" t="s">
        <v>82</v>
      </c>
      <c r="AV606" s="14" t="s">
        <v>82</v>
      </c>
      <c r="AW606" s="14" t="s">
        <v>33</v>
      </c>
      <c r="AX606" s="14" t="s">
        <v>72</v>
      </c>
      <c r="AY606" s="201" t="s">
        <v>133</v>
      </c>
    </row>
    <row r="607" s="14" customFormat="1">
      <c r="A607" s="14"/>
      <c r="B607" s="200"/>
      <c r="C607" s="14"/>
      <c r="D607" s="193" t="s">
        <v>144</v>
      </c>
      <c r="E607" s="201" t="s">
        <v>3</v>
      </c>
      <c r="F607" s="202" t="s">
        <v>825</v>
      </c>
      <c r="G607" s="14"/>
      <c r="H607" s="203">
        <v>3.4319999999999999</v>
      </c>
      <c r="I607" s="204"/>
      <c r="J607" s="14"/>
      <c r="K607" s="14"/>
      <c r="L607" s="200"/>
      <c r="M607" s="205"/>
      <c r="N607" s="206"/>
      <c r="O607" s="206"/>
      <c r="P607" s="206"/>
      <c r="Q607" s="206"/>
      <c r="R607" s="206"/>
      <c r="S607" s="206"/>
      <c r="T607" s="20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01" t="s">
        <v>144</v>
      </c>
      <c r="AU607" s="201" t="s">
        <v>82</v>
      </c>
      <c r="AV607" s="14" t="s">
        <v>82</v>
      </c>
      <c r="AW607" s="14" t="s">
        <v>33</v>
      </c>
      <c r="AX607" s="14" t="s">
        <v>72</v>
      </c>
      <c r="AY607" s="201" t="s">
        <v>133</v>
      </c>
    </row>
    <row r="608" s="16" customFormat="1">
      <c r="A608" s="16"/>
      <c r="B608" s="227"/>
      <c r="C608" s="16"/>
      <c r="D608" s="193" t="s">
        <v>144</v>
      </c>
      <c r="E608" s="228" t="s">
        <v>3</v>
      </c>
      <c r="F608" s="229" t="s">
        <v>276</v>
      </c>
      <c r="G608" s="16"/>
      <c r="H608" s="230">
        <v>58.710000000000001</v>
      </c>
      <c r="I608" s="231"/>
      <c r="J608" s="16"/>
      <c r="K608" s="16"/>
      <c r="L608" s="227"/>
      <c r="M608" s="232"/>
      <c r="N608" s="233"/>
      <c r="O608" s="233"/>
      <c r="P608" s="233"/>
      <c r="Q608" s="233"/>
      <c r="R608" s="233"/>
      <c r="S608" s="233"/>
      <c r="T608" s="234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T608" s="228" t="s">
        <v>144</v>
      </c>
      <c r="AU608" s="228" t="s">
        <v>82</v>
      </c>
      <c r="AV608" s="16" t="s">
        <v>153</v>
      </c>
      <c r="AW608" s="16" t="s">
        <v>33</v>
      </c>
      <c r="AX608" s="16" t="s">
        <v>72</v>
      </c>
      <c r="AY608" s="228" t="s">
        <v>133</v>
      </c>
    </row>
    <row r="609" s="14" customFormat="1">
      <c r="A609" s="14"/>
      <c r="B609" s="200"/>
      <c r="C609" s="14"/>
      <c r="D609" s="193" t="s">
        <v>144</v>
      </c>
      <c r="E609" s="201" t="s">
        <v>3</v>
      </c>
      <c r="F609" s="202" t="s">
        <v>851</v>
      </c>
      <c r="G609" s="14"/>
      <c r="H609" s="203">
        <v>0.88100000000000001</v>
      </c>
      <c r="I609" s="204"/>
      <c r="J609" s="14"/>
      <c r="K609" s="14"/>
      <c r="L609" s="200"/>
      <c r="M609" s="205"/>
      <c r="N609" s="206"/>
      <c r="O609" s="206"/>
      <c r="P609" s="206"/>
      <c r="Q609" s="206"/>
      <c r="R609" s="206"/>
      <c r="S609" s="206"/>
      <c r="T609" s="20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01" t="s">
        <v>144</v>
      </c>
      <c r="AU609" s="201" t="s">
        <v>82</v>
      </c>
      <c r="AV609" s="14" t="s">
        <v>82</v>
      </c>
      <c r="AW609" s="14" t="s">
        <v>33</v>
      </c>
      <c r="AX609" s="14" t="s">
        <v>80</v>
      </c>
      <c r="AY609" s="201" t="s">
        <v>133</v>
      </c>
    </row>
    <row r="610" s="2" customFormat="1" ht="44.25" customHeight="1">
      <c r="A610" s="39"/>
      <c r="B610" s="173"/>
      <c r="C610" s="174" t="s">
        <v>852</v>
      </c>
      <c r="D610" s="174" t="s">
        <v>135</v>
      </c>
      <c r="E610" s="175" t="s">
        <v>853</v>
      </c>
      <c r="F610" s="176" t="s">
        <v>854</v>
      </c>
      <c r="G610" s="177" t="s">
        <v>138</v>
      </c>
      <c r="H610" s="178">
        <v>23.484000000000002</v>
      </c>
      <c r="I610" s="179"/>
      <c r="J610" s="180">
        <f>ROUND(I610*H610,2)</f>
        <v>0</v>
      </c>
      <c r="K610" s="176" t="s">
        <v>139</v>
      </c>
      <c r="L610" s="40"/>
      <c r="M610" s="181" t="s">
        <v>3</v>
      </c>
      <c r="N610" s="182" t="s">
        <v>43</v>
      </c>
      <c r="O610" s="73"/>
      <c r="P610" s="183">
        <f>O610*H610</f>
        <v>0</v>
      </c>
      <c r="Q610" s="183">
        <v>0</v>
      </c>
      <c r="R610" s="183">
        <f>Q610*H610</f>
        <v>0</v>
      </c>
      <c r="S610" s="183">
        <v>0</v>
      </c>
      <c r="T610" s="184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185" t="s">
        <v>244</v>
      </c>
      <c r="AT610" s="185" t="s">
        <v>135</v>
      </c>
      <c r="AU610" s="185" t="s">
        <v>82</v>
      </c>
      <c r="AY610" s="20" t="s">
        <v>133</v>
      </c>
      <c r="BE610" s="186">
        <f>IF(N610="základní",J610,0)</f>
        <v>0</v>
      </c>
      <c r="BF610" s="186">
        <f>IF(N610="snížená",J610,0)</f>
        <v>0</v>
      </c>
      <c r="BG610" s="186">
        <f>IF(N610="zákl. přenesená",J610,0)</f>
        <v>0</v>
      </c>
      <c r="BH610" s="186">
        <f>IF(N610="sníž. přenesená",J610,0)</f>
        <v>0</v>
      </c>
      <c r="BI610" s="186">
        <f>IF(N610="nulová",J610,0)</f>
        <v>0</v>
      </c>
      <c r="BJ610" s="20" t="s">
        <v>80</v>
      </c>
      <c r="BK610" s="186">
        <f>ROUND(I610*H610,2)</f>
        <v>0</v>
      </c>
      <c r="BL610" s="20" t="s">
        <v>244</v>
      </c>
      <c r="BM610" s="185" t="s">
        <v>855</v>
      </c>
    </row>
    <row r="611" s="2" customFormat="1">
      <c r="A611" s="39"/>
      <c r="B611" s="40"/>
      <c r="C611" s="39"/>
      <c r="D611" s="187" t="s">
        <v>142</v>
      </c>
      <c r="E611" s="39"/>
      <c r="F611" s="188" t="s">
        <v>856</v>
      </c>
      <c r="G611" s="39"/>
      <c r="H611" s="39"/>
      <c r="I611" s="189"/>
      <c r="J611" s="39"/>
      <c r="K611" s="39"/>
      <c r="L611" s="40"/>
      <c r="M611" s="190"/>
      <c r="N611" s="191"/>
      <c r="O611" s="73"/>
      <c r="P611" s="73"/>
      <c r="Q611" s="73"/>
      <c r="R611" s="73"/>
      <c r="S611" s="73"/>
      <c r="T611" s="74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20" t="s">
        <v>142</v>
      </c>
      <c r="AU611" s="20" t="s">
        <v>82</v>
      </c>
    </row>
    <row r="612" s="14" customFormat="1">
      <c r="A612" s="14"/>
      <c r="B612" s="200"/>
      <c r="C612" s="14"/>
      <c r="D612" s="193" t="s">
        <v>144</v>
      </c>
      <c r="E612" s="201" t="s">
        <v>3</v>
      </c>
      <c r="F612" s="202" t="s">
        <v>820</v>
      </c>
      <c r="G612" s="14"/>
      <c r="H612" s="203">
        <v>19.125</v>
      </c>
      <c r="I612" s="204"/>
      <c r="J612" s="14"/>
      <c r="K612" s="14"/>
      <c r="L612" s="200"/>
      <c r="M612" s="205"/>
      <c r="N612" s="206"/>
      <c r="O612" s="206"/>
      <c r="P612" s="206"/>
      <c r="Q612" s="206"/>
      <c r="R612" s="206"/>
      <c r="S612" s="206"/>
      <c r="T612" s="20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01" t="s">
        <v>144</v>
      </c>
      <c r="AU612" s="201" t="s">
        <v>82</v>
      </c>
      <c r="AV612" s="14" t="s">
        <v>82</v>
      </c>
      <c r="AW612" s="14" t="s">
        <v>33</v>
      </c>
      <c r="AX612" s="14" t="s">
        <v>72</v>
      </c>
      <c r="AY612" s="201" t="s">
        <v>133</v>
      </c>
    </row>
    <row r="613" s="14" customFormat="1">
      <c r="A613" s="14"/>
      <c r="B613" s="200"/>
      <c r="C613" s="14"/>
      <c r="D613" s="193" t="s">
        <v>144</v>
      </c>
      <c r="E613" s="201" t="s">
        <v>3</v>
      </c>
      <c r="F613" s="202" t="s">
        <v>821</v>
      </c>
      <c r="G613" s="14"/>
      <c r="H613" s="203">
        <v>6.2830000000000004</v>
      </c>
      <c r="I613" s="204"/>
      <c r="J613" s="14"/>
      <c r="K613" s="14"/>
      <c r="L613" s="200"/>
      <c r="M613" s="205"/>
      <c r="N613" s="206"/>
      <c r="O613" s="206"/>
      <c r="P613" s="206"/>
      <c r="Q613" s="206"/>
      <c r="R613" s="206"/>
      <c r="S613" s="206"/>
      <c r="T613" s="20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01" t="s">
        <v>144</v>
      </c>
      <c r="AU613" s="201" t="s">
        <v>82</v>
      </c>
      <c r="AV613" s="14" t="s">
        <v>82</v>
      </c>
      <c r="AW613" s="14" t="s">
        <v>33</v>
      </c>
      <c r="AX613" s="14" t="s">
        <v>72</v>
      </c>
      <c r="AY613" s="201" t="s">
        <v>133</v>
      </c>
    </row>
    <row r="614" s="14" customFormat="1">
      <c r="A614" s="14"/>
      <c r="B614" s="200"/>
      <c r="C614" s="14"/>
      <c r="D614" s="193" t="s">
        <v>144</v>
      </c>
      <c r="E614" s="201" t="s">
        <v>3</v>
      </c>
      <c r="F614" s="202" t="s">
        <v>822</v>
      </c>
      <c r="G614" s="14"/>
      <c r="H614" s="203">
        <v>3.2759999999999998</v>
      </c>
      <c r="I614" s="204"/>
      <c r="J614" s="14"/>
      <c r="K614" s="14"/>
      <c r="L614" s="200"/>
      <c r="M614" s="205"/>
      <c r="N614" s="206"/>
      <c r="O614" s="206"/>
      <c r="P614" s="206"/>
      <c r="Q614" s="206"/>
      <c r="R614" s="206"/>
      <c r="S614" s="206"/>
      <c r="T614" s="20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01" t="s">
        <v>144</v>
      </c>
      <c r="AU614" s="201" t="s">
        <v>82</v>
      </c>
      <c r="AV614" s="14" t="s">
        <v>82</v>
      </c>
      <c r="AW614" s="14" t="s">
        <v>33</v>
      </c>
      <c r="AX614" s="14" t="s">
        <v>72</v>
      </c>
      <c r="AY614" s="201" t="s">
        <v>133</v>
      </c>
    </row>
    <row r="615" s="14" customFormat="1">
      <c r="A615" s="14"/>
      <c r="B615" s="200"/>
      <c r="C615" s="14"/>
      <c r="D615" s="193" t="s">
        <v>144</v>
      </c>
      <c r="E615" s="201" t="s">
        <v>3</v>
      </c>
      <c r="F615" s="202" t="s">
        <v>823</v>
      </c>
      <c r="G615" s="14"/>
      <c r="H615" s="203">
        <v>20.012</v>
      </c>
      <c r="I615" s="204"/>
      <c r="J615" s="14"/>
      <c r="K615" s="14"/>
      <c r="L615" s="200"/>
      <c r="M615" s="205"/>
      <c r="N615" s="206"/>
      <c r="O615" s="206"/>
      <c r="P615" s="206"/>
      <c r="Q615" s="206"/>
      <c r="R615" s="206"/>
      <c r="S615" s="206"/>
      <c r="T615" s="20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01" t="s">
        <v>144</v>
      </c>
      <c r="AU615" s="201" t="s">
        <v>82</v>
      </c>
      <c r="AV615" s="14" t="s">
        <v>82</v>
      </c>
      <c r="AW615" s="14" t="s">
        <v>33</v>
      </c>
      <c r="AX615" s="14" t="s">
        <v>72</v>
      </c>
      <c r="AY615" s="201" t="s">
        <v>133</v>
      </c>
    </row>
    <row r="616" s="14" customFormat="1">
      <c r="A616" s="14"/>
      <c r="B616" s="200"/>
      <c r="C616" s="14"/>
      <c r="D616" s="193" t="s">
        <v>144</v>
      </c>
      <c r="E616" s="201" t="s">
        <v>3</v>
      </c>
      <c r="F616" s="202" t="s">
        <v>824</v>
      </c>
      <c r="G616" s="14"/>
      <c r="H616" s="203">
        <v>6.5819999999999999</v>
      </c>
      <c r="I616" s="204"/>
      <c r="J616" s="14"/>
      <c r="K616" s="14"/>
      <c r="L616" s="200"/>
      <c r="M616" s="205"/>
      <c r="N616" s="206"/>
      <c r="O616" s="206"/>
      <c r="P616" s="206"/>
      <c r="Q616" s="206"/>
      <c r="R616" s="206"/>
      <c r="S616" s="206"/>
      <c r="T616" s="207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01" t="s">
        <v>144</v>
      </c>
      <c r="AU616" s="201" t="s">
        <v>82</v>
      </c>
      <c r="AV616" s="14" t="s">
        <v>82</v>
      </c>
      <c r="AW616" s="14" t="s">
        <v>33</v>
      </c>
      <c r="AX616" s="14" t="s">
        <v>72</v>
      </c>
      <c r="AY616" s="201" t="s">
        <v>133</v>
      </c>
    </row>
    <row r="617" s="14" customFormat="1">
      <c r="A617" s="14"/>
      <c r="B617" s="200"/>
      <c r="C617" s="14"/>
      <c r="D617" s="193" t="s">
        <v>144</v>
      </c>
      <c r="E617" s="201" t="s">
        <v>3</v>
      </c>
      <c r="F617" s="202" t="s">
        <v>825</v>
      </c>
      <c r="G617" s="14"/>
      <c r="H617" s="203">
        <v>3.4319999999999999</v>
      </c>
      <c r="I617" s="204"/>
      <c r="J617" s="14"/>
      <c r="K617" s="14"/>
      <c r="L617" s="200"/>
      <c r="M617" s="205"/>
      <c r="N617" s="206"/>
      <c r="O617" s="206"/>
      <c r="P617" s="206"/>
      <c r="Q617" s="206"/>
      <c r="R617" s="206"/>
      <c r="S617" s="206"/>
      <c r="T617" s="20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01" t="s">
        <v>144</v>
      </c>
      <c r="AU617" s="201" t="s">
        <v>82</v>
      </c>
      <c r="AV617" s="14" t="s">
        <v>82</v>
      </c>
      <c r="AW617" s="14" t="s">
        <v>33</v>
      </c>
      <c r="AX617" s="14" t="s">
        <v>72</v>
      </c>
      <c r="AY617" s="201" t="s">
        <v>133</v>
      </c>
    </row>
    <row r="618" s="16" customFormat="1">
      <c r="A618" s="16"/>
      <c r="B618" s="227"/>
      <c r="C618" s="16"/>
      <c r="D618" s="193" t="s">
        <v>144</v>
      </c>
      <c r="E618" s="228" t="s">
        <v>3</v>
      </c>
      <c r="F618" s="229" t="s">
        <v>276</v>
      </c>
      <c r="G618" s="16"/>
      <c r="H618" s="230">
        <v>58.710000000000001</v>
      </c>
      <c r="I618" s="231"/>
      <c r="J618" s="16"/>
      <c r="K618" s="16"/>
      <c r="L618" s="227"/>
      <c r="M618" s="232"/>
      <c r="N618" s="233"/>
      <c r="O618" s="233"/>
      <c r="P618" s="233"/>
      <c r="Q618" s="233"/>
      <c r="R618" s="233"/>
      <c r="S618" s="233"/>
      <c r="T618" s="234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T618" s="228" t="s">
        <v>144</v>
      </c>
      <c r="AU618" s="228" t="s">
        <v>82</v>
      </c>
      <c r="AV618" s="16" t="s">
        <v>153</v>
      </c>
      <c r="AW618" s="16" t="s">
        <v>33</v>
      </c>
      <c r="AX618" s="16" t="s">
        <v>72</v>
      </c>
      <c r="AY618" s="228" t="s">
        <v>133</v>
      </c>
    </row>
    <row r="619" s="14" customFormat="1">
      <c r="A619" s="14"/>
      <c r="B619" s="200"/>
      <c r="C619" s="14"/>
      <c r="D619" s="193" t="s">
        <v>144</v>
      </c>
      <c r="E619" s="201" t="s">
        <v>3</v>
      </c>
      <c r="F619" s="202" t="s">
        <v>857</v>
      </c>
      <c r="G619" s="14"/>
      <c r="H619" s="203">
        <v>23.484000000000002</v>
      </c>
      <c r="I619" s="204"/>
      <c r="J619" s="14"/>
      <c r="K619" s="14"/>
      <c r="L619" s="200"/>
      <c r="M619" s="205"/>
      <c r="N619" s="206"/>
      <c r="O619" s="206"/>
      <c r="P619" s="206"/>
      <c r="Q619" s="206"/>
      <c r="R619" s="206"/>
      <c r="S619" s="206"/>
      <c r="T619" s="20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01" t="s">
        <v>144</v>
      </c>
      <c r="AU619" s="201" t="s">
        <v>82</v>
      </c>
      <c r="AV619" s="14" t="s">
        <v>82</v>
      </c>
      <c r="AW619" s="14" t="s">
        <v>33</v>
      </c>
      <c r="AX619" s="14" t="s">
        <v>80</v>
      </c>
      <c r="AY619" s="201" t="s">
        <v>133</v>
      </c>
    </row>
    <row r="620" s="2" customFormat="1" ht="44.25" customHeight="1">
      <c r="A620" s="39"/>
      <c r="B620" s="173"/>
      <c r="C620" s="174" t="s">
        <v>858</v>
      </c>
      <c r="D620" s="174" t="s">
        <v>135</v>
      </c>
      <c r="E620" s="175" t="s">
        <v>859</v>
      </c>
      <c r="F620" s="176" t="s">
        <v>860</v>
      </c>
      <c r="G620" s="177" t="s">
        <v>205</v>
      </c>
      <c r="H620" s="178">
        <v>0.85699999999999998</v>
      </c>
      <c r="I620" s="179"/>
      <c r="J620" s="180">
        <f>ROUND(I620*H620,2)</f>
        <v>0</v>
      </c>
      <c r="K620" s="176" t="s">
        <v>139</v>
      </c>
      <c r="L620" s="40"/>
      <c r="M620" s="181" t="s">
        <v>3</v>
      </c>
      <c r="N620" s="182" t="s">
        <v>43</v>
      </c>
      <c r="O620" s="73"/>
      <c r="P620" s="183">
        <f>O620*H620</f>
        <v>0</v>
      </c>
      <c r="Q620" s="183">
        <v>0</v>
      </c>
      <c r="R620" s="183">
        <f>Q620*H620</f>
        <v>0</v>
      </c>
      <c r="S620" s="183">
        <v>0</v>
      </c>
      <c r="T620" s="184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185" t="s">
        <v>244</v>
      </c>
      <c r="AT620" s="185" t="s">
        <v>135</v>
      </c>
      <c r="AU620" s="185" t="s">
        <v>82</v>
      </c>
      <c r="AY620" s="20" t="s">
        <v>133</v>
      </c>
      <c r="BE620" s="186">
        <f>IF(N620="základní",J620,0)</f>
        <v>0</v>
      </c>
      <c r="BF620" s="186">
        <f>IF(N620="snížená",J620,0)</f>
        <v>0</v>
      </c>
      <c r="BG620" s="186">
        <f>IF(N620="zákl. přenesená",J620,0)</f>
        <v>0</v>
      </c>
      <c r="BH620" s="186">
        <f>IF(N620="sníž. přenesená",J620,0)</f>
        <v>0</v>
      </c>
      <c r="BI620" s="186">
        <f>IF(N620="nulová",J620,0)</f>
        <v>0</v>
      </c>
      <c r="BJ620" s="20" t="s">
        <v>80</v>
      </c>
      <c r="BK620" s="186">
        <f>ROUND(I620*H620,2)</f>
        <v>0</v>
      </c>
      <c r="BL620" s="20" t="s">
        <v>244</v>
      </c>
      <c r="BM620" s="185" t="s">
        <v>861</v>
      </c>
    </row>
    <row r="621" s="2" customFormat="1">
      <c r="A621" s="39"/>
      <c r="B621" s="40"/>
      <c r="C621" s="39"/>
      <c r="D621" s="187" t="s">
        <v>142</v>
      </c>
      <c r="E621" s="39"/>
      <c r="F621" s="188" t="s">
        <v>862</v>
      </c>
      <c r="G621" s="39"/>
      <c r="H621" s="39"/>
      <c r="I621" s="189"/>
      <c r="J621" s="39"/>
      <c r="K621" s="39"/>
      <c r="L621" s="40"/>
      <c r="M621" s="190"/>
      <c r="N621" s="191"/>
      <c r="O621" s="73"/>
      <c r="P621" s="73"/>
      <c r="Q621" s="73"/>
      <c r="R621" s="73"/>
      <c r="S621" s="73"/>
      <c r="T621" s="74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20" t="s">
        <v>142</v>
      </c>
      <c r="AU621" s="20" t="s">
        <v>82</v>
      </c>
    </row>
    <row r="622" s="14" customFormat="1">
      <c r="A622" s="14"/>
      <c r="B622" s="200"/>
      <c r="C622" s="14"/>
      <c r="D622" s="193" t="s">
        <v>144</v>
      </c>
      <c r="E622" s="201" t="s">
        <v>3</v>
      </c>
      <c r="F622" s="202" t="s">
        <v>863</v>
      </c>
      <c r="G622" s="14"/>
      <c r="H622" s="203">
        <v>0.85699999999999998</v>
      </c>
      <c r="I622" s="204"/>
      <c r="J622" s="14"/>
      <c r="K622" s="14"/>
      <c r="L622" s="200"/>
      <c r="M622" s="235"/>
      <c r="N622" s="236"/>
      <c r="O622" s="236"/>
      <c r="P622" s="236"/>
      <c r="Q622" s="236"/>
      <c r="R622" s="236"/>
      <c r="S622" s="236"/>
      <c r="T622" s="237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01" t="s">
        <v>144</v>
      </c>
      <c r="AU622" s="201" t="s">
        <v>82</v>
      </c>
      <c r="AV622" s="14" t="s">
        <v>82</v>
      </c>
      <c r="AW622" s="14" t="s">
        <v>33</v>
      </c>
      <c r="AX622" s="14" t="s">
        <v>80</v>
      </c>
      <c r="AY622" s="201" t="s">
        <v>133</v>
      </c>
    </row>
    <row r="623" s="2" customFormat="1" ht="6.96" customHeight="1">
      <c r="A623" s="39"/>
      <c r="B623" s="56"/>
      <c r="C623" s="57"/>
      <c r="D623" s="57"/>
      <c r="E623" s="57"/>
      <c r="F623" s="57"/>
      <c r="G623" s="57"/>
      <c r="H623" s="57"/>
      <c r="I623" s="57"/>
      <c r="J623" s="57"/>
      <c r="K623" s="57"/>
      <c r="L623" s="40"/>
      <c r="M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</row>
  </sheetData>
  <autoFilter ref="C91:K622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3_02/111251101"/>
    <hyperlink ref="F100" r:id="rId2" display="https://podminky.urs.cz/item/CS_URS_2023_02/113151111"/>
    <hyperlink ref="F104" r:id="rId3" display="https://podminky.urs.cz/item/CS_URS_2023_02/113152112"/>
    <hyperlink ref="F109" r:id="rId4" display="https://podminky.urs.cz/item/CS_URS_2023_02/113311121"/>
    <hyperlink ref="F113" r:id="rId5" display="https://podminky.urs.cz/item/CS_URS_2023_02/122151101"/>
    <hyperlink ref="F118" r:id="rId6" display="https://podminky.urs.cz/item/CS_URS_2023_02/132151251"/>
    <hyperlink ref="F123" r:id="rId7" display="https://podminky.urs.cz/item/CS_URS_2023_02/162751117"/>
    <hyperlink ref="F129" r:id="rId8" display="https://podminky.urs.cz/item/CS_URS_2023_02/162751119"/>
    <hyperlink ref="F132" r:id="rId9" display="https://podminky.urs.cz/item/CS_URS_2023_02/171201201"/>
    <hyperlink ref="F135" r:id="rId10" display="https://podminky.urs.cz/item/CS_URS_2023_02/171201221"/>
    <hyperlink ref="F139" r:id="rId11" display="https://podminky.urs.cz/item/CS_URS_2023_02/174101101"/>
    <hyperlink ref="F146" r:id="rId12" display="https://podminky.urs.cz/item/CS_URS_2023_02/212795111"/>
    <hyperlink ref="F150" r:id="rId13" display="https://podminky.urs.cz/item/CS_URS_2023_02/291211111"/>
    <hyperlink ref="F157" r:id="rId14" display="https://podminky.urs.cz/item/CS_URS_2023_02/334323119"/>
    <hyperlink ref="F166" r:id="rId15" display="https://podminky.urs.cz/item/CS_URS_2023_02/423905211"/>
    <hyperlink ref="F170" r:id="rId16" display="https://podminky.urs.cz/item/CS_URS_2023_02/429172111"/>
    <hyperlink ref="F177" r:id="rId17" display="https://podminky.urs.cz/item/CS_URS_2023_02/429172211"/>
    <hyperlink ref="F190" r:id="rId18" display="https://podminky.urs.cz/item/CS_URS_2023_02/451315127"/>
    <hyperlink ref="F194" r:id="rId19" display="https://podminky.urs.cz/item/CS_URS_2023_02/451476111"/>
    <hyperlink ref="F200" r:id="rId20" display="https://podminky.urs.cz/item/CS_URS_2023_02/451476112"/>
    <hyperlink ref="F206" r:id="rId21" display="https://podminky.urs.cz/item/CS_URS_2023_02/457451134"/>
    <hyperlink ref="F217" r:id="rId22" display="https://podminky.urs.cz/item/CS_URS_2023_02/569231111"/>
    <hyperlink ref="F222" r:id="rId23" display="https://podminky.urs.cz/item/CS_URS_2023_02/628611102"/>
    <hyperlink ref="F232" r:id="rId24" display="https://podminky.urs.cz/item/CS_URS_2023_02/628613611"/>
    <hyperlink ref="F236" r:id="rId25" display="https://podminky.urs.cz/item/CS_URS_2023_02/911121211"/>
    <hyperlink ref="F242" r:id="rId26" display="https://podminky.urs.cz/item/CS_URS_2023_02/911121311"/>
    <hyperlink ref="F271" r:id="rId27" display="https://podminky.urs.cz/item/CS_URS_2023_02/919726124"/>
    <hyperlink ref="F277" r:id="rId28" display="https://podminky.urs.cz/item/CS_URS_2023_02/985121101"/>
    <hyperlink ref="F287" r:id="rId29" display="https://podminky.urs.cz/item/CS_URS_2023_02/931994132"/>
    <hyperlink ref="F292" r:id="rId30" display="https://podminky.urs.cz/item/CS_URS_2023_02/935111111"/>
    <hyperlink ref="F302" r:id="rId31" display="https://podminky.urs.cz/item/CS_URS_2023_02/941111121"/>
    <hyperlink ref="F306" r:id="rId32" display="https://podminky.urs.cz/item/CS_URS_2023_02/941111221"/>
    <hyperlink ref="F309" r:id="rId33" display="https://podminky.urs.cz/item/CS_URS_2023_02/941111821"/>
    <hyperlink ref="F312" r:id="rId34" display="https://podminky.urs.cz/item/CS_URS_2023_02/944611111"/>
    <hyperlink ref="F315" r:id="rId35" display="https://podminky.urs.cz/item/CS_URS_2023_02/944611211"/>
    <hyperlink ref="F318" r:id="rId36" display="https://podminky.urs.cz/item/CS_URS_2023_02/944611811"/>
    <hyperlink ref="F321" r:id="rId37" display="https://podminky.urs.cz/item/CS_URS_2023_02/961041211"/>
    <hyperlink ref="F325" r:id="rId38" display="https://podminky.urs.cz/item/CS_URS_2023_02/962041211"/>
    <hyperlink ref="F330" r:id="rId39" display="https://podminky.urs.cz/item/CS_URS_2023_02/966075141"/>
    <hyperlink ref="F334" r:id="rId40" display="https://podminky.urs.cz/item/CS_URS_2023_02/962052210"/>
    <hyperlink ref="F337" r:id="rId41" display="https://podminky.urs.cz/item/CS_URS_2023_02/R966008211"/>
    <hyperlink ref="F350" r:id="rId42" display="https://podminky.urs.cz/item/CS_URS_2023_02/967042714"/>
    <hyperlink ref="F359" r:id="rId43" display="https://podminky.urs.cz/item/CS_URS_2023_02/985121122"/>
    <hyperlink ref="F371" r:id="rId44" display="https://podminky.urs.cz/item/CS_URS_2023_02/985131221"/>
    <hyperlink ref="F377" r:id="rId45" display="https://podminky.urs.cz/item/CS_URS_2023_02/985142212"/>
    <hyperlink ref="F383" r:id="rId46" display="https://podminky.urs.cz/item/CS_URS_2023_02/985131111"/>
    <hyperlink ref="F389" r:id="rId47" display="https://podminky.urs.cz/item/CS_URS_2023_02/985232112"/>
    <hyperlink ref="F395" r:id="rId48" display="https://podminky.urs.cz/item/CS_URS_2023_02/985131411"/>
    <hyperlink ref="F401" r:id="rId49" display="https://podminky.urs.cz/item/CS_URS_2023_02/985311112"/>
    <hyperlink ref="F413" r:id="rId50" display="https://podminky.urs.cz/item/CS_URS_2023_02/985311115"/>
    <hyperlink ref="F424" r:id="rId51" display="https://podminky.urs.cz/item/CS_URS_2023_02/985312114"/>
    <hyperlink ref="F434" r:id="rId52" display="https://podminky.urs.cz/item/CS_URS_2023_02/985323112"/>
    <hyperlink ref="F444" r:id="rId53" display="https://podminky.urs.cz/item/CS_URS_2023_02/985422323"/>
    <hyperlink ref="F454" r:id="rId54" display="https://podminky.urs.cz/item/CS_URS_2023_02/997013501"/>
    <hyperlink ref="F456" r:id="rId55" display="https://podminky.urs.cz/item/CS_URS_2023_02/997013509"/>
    <hyperlink ref="F460" r:id="rId56" display="https://podminky.urs.cz/item/CS_URS_2023_02/997013601"/>
    <hyperlink ref="F467" r:id="rId57" display="https://podminky.urs.cz/item/CS_URS_2023_02/997013602"/>
    <hyperlink ref="F472" r:id="rId58" display="https://podminky.urs.cz/item/CS_URS_2023_02/997013631"/>
    <hyperlink ref="F478" r:id="rId59" display="https://podminky.urs.cz/item/CS_URS_2023_02/997013814"/>
    <hyperlink ref="F481" r:id="rId60" display="https://podminky.urs.cz/item/CS_URS_2023_02/997013841"/>
    <hyperlink ref="F485" r:id="rId61" display="https://podminky.urs.cz/item/CS_URS_2023_02/998241021"/>
    <hyperlink ref="F489" r:id="rId62" display="https://podminky.urs.cz/item/CS_URS_2023_02/711112001"/>
    <hyperlink ref="F495" r:id="rId63" display="https://podminky.urs.cz/item/CS_URS_2023_02/711111002"/>
    <hyperlink ref="F505" r:id="rId64" display="https://podminky.urs.cz/item/CS_URS_2023_02/711131821"/>
    <hyperlink ref="F509" r:id="rId65" display="https://podminky.urs.cz/item/CS_URS_2023_02/711141559"/>
    <hyperlink ref="F517" r:id="rId66" display="https://podminky.urs.cz/item/CS_URS_2023_02/711142559"/>
    <hyperlink ref="F523" r:id="rId67" display="https://podminky.urs.cz/item/CS_URS_2023_02/711381022"/>
    <hyperlink ref="F527" r:id="rId68" display="https://podminky.urs.cz/item/CS_URS_2023_02/711491272"/>
    <hyperlink ref="F538" r:id="rId69" display="https://podminky.urs.cz/item/CS_URS_2023_02/998711101"/>
    <hyperlink ref="F553" r:id="rId70" display="https://podminky.urs.cz/item/CS_URS_2023_01/789212122-R"/>
    <hyperlink ref="F556" r:id="rId71" display="https://podminky.urs.cz/item/CS_URS_2023_01/789212123"/>
    <hyperlink ref="F565" r:id="rId72" display="https://podminky.urs.cz/item/CS_URS_2023_02/789325211"/>
    <hyperlink ref="F575" r:id="rId73" display="https://podminky.urs.cz/item/CS_URS_2023_02/789325216"/>
    <hyperlink ref="F584" r:id="rId74" display="https://podminky.urs.cz/item/CS_URS_2023_02/789325221"/>
    <hyperlink ref="F611" r:id="rId75" display="https://podminky.urs.cz/item/CS_URS_2023_02/789351240"/>
    <hyperlink ref="F621" r:id="rId76" display="https://podminky.urs.cz/item/CS_URS_2023_02/99878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96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Oprava mostu v km 17,790 na trati Hlubočky - Hrubá Voda</v>
      </c>
      <c r="F7" s="33"/>
      <c r="G7" s="33"/>
      <c r="H7" s="33"/>
      <c r="L7" s="23"/>
    </row>
    <row r="8" s="1" customFormat="1" ht="12" customHeight="1">
      <c r="B8" s="23"/>
      <c r="D8" s="33" t="s">
        <v>97</v>
      </c>
      <c r="L8" s="23"/>
    </row>
    <row r="9" s="2" customFormat="1" ht="16.5" customHeight="1">
      <c r="A9" s="39"/>
      <c r="B9" s="40"/>
      <c r="C9" s="39"/>
      <c r="D9" s="39"/>
      <c r="E9" s="124" t="s">
        <v>864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865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866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22. 9. 2020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867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868</v>
      </c>
      <c r="F17" s="39"/>
      <c r="G17" s="39"/>
      <c r="H17" s="39"/>
      <c r="I17" s="33" t="s">
        <v>28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29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28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31</v>
      </c>
      <c r="E22" s="39"/>
      <c r="F22" s="39"/>
      <c r="G22" s="39"/>
      <c r="H22" s="39"/>
      <c r="I22" s="33" t="s">
        <v>26</v>
      </c>
      <c r="J22" s="28" t="s">
        <v>869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28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870</v>
      </c>
      <c r="F26" s="39"/>
      <c r="G26" s="39"/>
      <c r="H26" s="39"/>
      <c r="I26" s="33" t="s">
        <v>28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26"/>
      <c r="B29" s="127"/>
      <c r="C29" s="126"/>
      <c r="D29" s="126"/>
      <c r="E29" s="37" t="s">
        <v>871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ROUND(J93,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ROUND((SUM(BE93:BE328)),  2)</f>
        <v>0</v>
      </c>
      <c r="G35" s="39"/>
      <c r="H35" s="39"/>
      <c r="I35" s="132">
        <v>0.20999999999999999</v>
      </c>
      <c r="J35" s="131">
        <f>ROUND(((SUM(BE93:BE328))*I35),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ROUND((SUM(BF93:BF328)),  2)</f>
        <v>0</v>
      </c>
      <c r="G36" s="39"/>
      <c r="H36" s="39"/>
      <c r="I36" s="132">
        <v>0.14999999999999999</v>
      </c>
      <c r="J36" s="131">
        <f>ROUND(((SUM(BF93:BF328))*I36),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ROUND((SUM(BG93:BG328)),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ROUND((SUM(BH93:BH328)),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ROUND((SUM(BI93:BI328)),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101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Oprava mostu v km 17,790 na trati Hlubočky - Hrubá Voda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97</v>
      </c>
      <c r="L51" s="23"/>
    </row>
    <row r="52" s="2" customFormat="1" ht="16.5" customHeight="1">
      <c r="A52" s="39"/>
      <c r="B52" s="40"/>
      <c r="C52" s="39"/>
      <c r="D52" s="39"/>
      <c r="E52" s="124" t="s">
        <v>864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865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SO 02.1 - Železniční svršek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>Hlubočky</v>
      </c>
      <c r="G56" s="39"/>
      <c r="H56" s="39"/>
      <c r="I56" s="33" t="s">
        <v>23</v>
      </c>
      <c r="J56" s="65" t="str">
        <f>IF(J14="","",J14)</f>
        <v>22. 9. 2020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>Správa železnic s.o.</v>
      </c>
      <c r="G58" s="39"/>
      <c r="H58" s="39"/>
      <c r="I58" s="33" t="s">
        <v>31</v>
      </c>
      <c r="J58" s="37" t="str">
        <f>E23</f>
        <v>MORAVIA CONSULT Olomouc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Ing. Petr Přehnal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102</v>
      </c>
      <c r="D61" s="133"/>
      <c r="E61" s="133"/>
      <c r="F61" s="133"/>
      <c r="G61" s="133"/>
      <c r="H61" s="133"/>
      <c r="I61" s="133"/>
      <c r="J61" s="140" t="s">
        <v>103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J93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104</v>
      </c>
    </row>
    <row r="64" s="9" customFormat="1" ht="24.96" customHeight="1">
      <c r="A64" s="9"/>
      <c r="B64" s="142"/>
      <c r="C64" s="9"/>
      <c r="D64" s="143" t="s">
        <v>105</v>
      </c>
      <c r="E64" s="144"/>
      <c r="F64" s="144"/>
      <c r="G64" s="144"/>
      <c r="H64" s="144"/>
      <c r="I64" s="144"/>
      <c r="J64" s="145">
        <f>J94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106</v>
      </c>
      <c r="E65" s="148"/>
      <c r="F65" s="148"/>
      <c r="G65" s="148"/>
      <c r="H65" s="148"/>
      <c r="I65" s="148"/>
      <c r="J65" s="149">
        <f>J95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110</v>
      </c>
      <c r="E66" s="148"/>
      <c r="F66" s="148"/>
      <c r="G66" s="148"/>
      <c r="H66" s="148"/>
      <c r="I66" s="148"/>
      <c r="J66" s="149">
        <f>J96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46"/>
      <c r="C67" s="10"/>
      <c r="D67" s="147" t="s">
        <v>872</v>
      </c>
      <c r="E67" s="148"/>
      <c r="F67" s="148"/>
      <c r="G67" s="148"/>
      <c r="H67" s="148"/>
      <c r="I67" s="148"/>
      <c r="J67" s="149">
        <f>J117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6"/>
      <c r="C68" s="10"/>
      <c r="D68" s="147" t="s">
        <v>112</v>
      </c>
      <c r="E68" s="148"/>
      <c r="F68" s="148"/>
      <c r="G68" s="148"/>
      <c r="H68" s="148"/>
      <c r="I68" s="148"/>
      <c r="J68" s="149">
        <f>J192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46"/>
      <c r="C69" s="10"/>
      <c r="D69" s="147" t="s">
        <v>873</v>
      </c>
      <c r="E69" s="148"/>
      <c r="F69" s="148"/>
      <c r="G69" s="148"/>
      <c r="H69" s="148"/>
      <c r="I69" s="148"/>
      <c r="J69" s="149">
        <f>J193</f>
        <v>0</v>
      </c>
      <c r="K69" s="10"/>
      <c r="L69" s="14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46"/>
      <c r="C70" s="10"/>
      <c r="D70" s="147" t="s">
        <v>874</v>
      </c>
      <c r="E70" s="148"/>
      <c r="F70" s="148"/>
      <c r="G70" s="148"/>
      <c r="H70" s="148"/>
      <c r="I70" s="148"/>
      <c r="J70" s="149">
        <f>J211</f>
        <v>0</v>
      </c>
      <c r="K70" s="10"/>
      <c r="L70" s="14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42"/>
      <c r="C71" s="9"/>
      <c r="D71" s="143" t="s">
        <v>875</v>
      </c>
      <c r="E71" s="144"/>
      <c r="F71" s="144"/>
      <c r="G71" s="144"/>
      <c r="H71" s="144"/>
      <c r="I71" s="144"/>
      <c r="J71" s="145">
        <f>J258</f>
        <v>0</v>
      </c>
      <c r="K71" s="9"/>
      <c r="L71" s="14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9"/>
      <c r="B72" s="40"/>
      <c r="C72" s="39"/>
      <c r="D72" s="39"/>
      <c r="E72" s="39"/>
      <c r="F72" s="39"/>
      <c r="G72" s="39"/>
      <c r="H72" s="39"/>
      <c r="I72" s="39"/>
      <c r="J72" s="39"/>
      <c r="K72" s="39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118</v>
      </c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17</v>
      </c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39"/>
      <c r="D81" s="39"/>
      <c r="E81" s="124" t="str">
        <f>E7</f>
        <v>Oprava mostu v km 17,790 na trati Hlubočky - Hrubá Voda</v>
      </c>
      <c r="F81" s="33"/>
      <c r="G81" s="33"/>
      <c r="H81" s="33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3"/>
      <c r="C82" s="33" t="s">
        <v>97</v>
      </c>
      <c r="L82" s="23"/>
    </row>
    <row r="83" s="2" customFormat="1" ht="16.5" customHeight="1">
      <c r="A83" s="39"/>
      <c r="B83" s="40"/>
      <c r="C83" s="39"/>
      <c r="D83" s="39"/>
      <c r="E83" s="124" t="s">
        <v>864</v>
      </c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865</v>
      </c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39"/>
      <c r="D85" s="39"/>
      <c r="E85" s="63" t="str">
        <f>E11</f>
        <v>SO 02.1 - Železniční svršek</v>
      </c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39"/>
      <c r="E87" s="39"/>
      <c r="F87" s="28" t="str">
        <f>F14</f>
        <v>Hlubočky</v>
      </c>
      <c r="G87" s="39"/>
      <c r="H87" s="39"/>
      <c r="I87" s="33" t="s">
        <v>23</v>
      </c>
      <c r="J87" s="65" t="str">
        <f>IF(J14="","",J14)</f>
        <v>22. 9. 2020</v>
      </c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39"/>
      <c r="E89" s="39"/>
      <c r="F89" s="28" t="str">
        <f>E17</f>
        <v>Správa železnic s.o.</v>
      </c>
      <c r="G89" s="39"/>
      <c r="H89" s="39"/>
      <c r="I89" s="33" t="s">
        <v>31</v>
      </c>
      <c r="J89" s="37" t="str">
        <f>E23</f>
        <v>MORAVIA CONSULT Olomouc a.s.</v>
      </c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39"/>
      <c r="E90" s="39"/>
      <c r="F90" s="28" t="str">
        <f>IF(E20="","",E20)</f>
        <v>Vyplň údaj</v>
      </c>
      <c r="G90" s="39"/>
      <c r="H90" s="39"/>
      <c r="I90" s="33" t="s">
        <v>34</v>
      </c>
      <c r="J90" s="37" t="str">
        <f>E26</f>
        <v>Ing. Petr Přehnal</v>
      </c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39"/>
      <c r="D91" s="39"/>
      <c r="E91" s="39"/>
      <c r="F91" s="39"/>
      <c r="G91" s="39"/>
      <c r="H91" s="39"/>
      <c r="I91" s="39"/>
      <c r="J91" s="39"/>
      <c r="K91" s="39"/>
      <c r="L91" s="12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50"/>
      <c r="B92" s="151"/>
      <c r="C92" s="152" t="s">
        <v>119</v>
      </c>
      <c r="D92" s="153" t="s">
        <v>57</v>
      </c>
      <c r="E92" s="153" t="s">
        <v>53</v>
      </c>
      <c r="F92" s="153" t="s">
        <v>54</v>
      </c>
      <c r="G92" s="153" t="s">
        <v>120</v>
      </c>
      <c r="H92" s="153" t="s">
        <v>121</v>
      </c>
      <c r="I92" s="153" t="s">
        <v>122</v>
      </c>
      <c r="J92" s="153" t="s">
        <v>103</v>
      </c>
      <c r="K92" s="154" t="s">
        <v>123</v>
      </c>
      <c r="L92" s="155"/>
      <c r="M92" s="81" t="s">
        <v>3</v>
      </c>
      <c r="N92" s="82" t="s">
        <v>42</v>
      </c>
      <c r="O92" s="82" t="s">
        <v>124</v>
      </c>
      <c r="P92" s="82" t="s">
        <v>125</v>
      </c>
      <c r="Q92" s="82" t="s">
        <v>126</v>
      </c>
      <c r="R92" s="82" t="s">
        <v>127</v>
      </c>
      <c r="S92" s="82" t="s">
        <v>128</v>
      </c>
      <c r="T92" s="83" t="s">
        <v>129</v>
      </c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="2" customFormat="1" ht="22.8" customHeight="1">
      <c r="A93" s="39"/>
      <c r="B93" s="40"/>
      <c r="C93" s="88" t="s">
        <v>130</v>
      </c>
      <c r="D93" s="39"/>
      <c r="E93" s="39"/>
      <c r="F93" s="39"/>
      <c r="G93" s="39"/>
      <c r="H93" s="39"/>
      <c r="I93" s="39"/>
      <c r="J93" s="156">
        <f>BK93</f>
        <v>0</v>
      </c>
      <c r="K93" s="39"/>
      <c r="L93" s="40"/>
      <c r="M93" s="84"/>
      <c r="N93" s="69"/>
      <c r="O93" s="85"/>
      <c r="P93" s="157">
        <f>P94+P258</f>
        <v>0</v>
      </c>
      <c r="Q93" s="85"/>
      <c r="R93" s="157">
        <f>R94+R258</f>
        <v>303.41535999999996</v>
      </c>
      <c r="S93" s="85"/>
      <c r="T93" s="158">
        <f>T94+T258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20" t="s">
        <v>71</v>
      </c>
      <c r="AU93" s="20" t="s">
        <v>104</v>
      </c>
      <c r="BK93" s="159">
        <f>BK94+BK258</f>
        <v>0</v>
      </c>
    </row>
    <row r="94" s="12" customFormat="1" ht="25.92" customHeight="1">
      <c r="A94" s="12"/>
      <c r="B94" s="160"/>
      <c r="C94" s="12"/>
      <c r="D94" s="161" t="s">
        <v>71</v>
      </c>
      <c r="E94" s="162" t="s">
        <v>131</v>
      </c>
      <c r="F94" s="162" t="s">
        <v>132</v>
      </c>
      <c r="G94" s="12"/>
      <c r="H94" s="12"/>
      <c r="I94" s="163"/>
      <c r="J94" s="164">
        <f>BK94</f>
        <v>0</v>
      </c>
      <c r="K94" s="12"/>
      <c r="L94" s="160"/>
      <c r="M94" s="165"/>
      <c r="N94" s="166"/>
      <c r="O94" s="166"/>
      <c r="P94" s="167">
        <f>P95+P96+P192</f>
        <v>0</v>
      </c>
      <c r="Q94" s="166"/>
      <c r="R94" s="167">
        <f>R95+R96+R192</f>
        <v>303.41535999999996</v>
      </c>
      <c r="S94" s="166"/>
      <c r="T94" s="168">
        <f>T95+T96+T192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61" t="s">
        <v>80</v>
      </c>
      <c r="AT94" s="169" t="s">
        <v>71</v>
      </c>
      <c r="AU94" s="169" t="s">
        <v>72</v>
      </c>
      <c r="AY94" s="161" t="s">
        <v>133</v>
      </c>
      <c r="BK94" s="170">
        <f>BK95+BK96+BK192</f>
        <v>0</v>
      </c>
    </row>
    <row r="95" s="12" customFormat="1" ht="22.8" customHeight="1">
      <c r="A95" s="12"/>
      <c r="B95" s="160"/>
      <c r="C95" s="12"/>
      <c r="D95" s="161" t="s">
        <v>71</v>
      </c>
      <c r="E95" s="171" t="s">
        <v>80</v>
      </c>
      <c r="F95" s="171" t="s">
        <v>134</v>
      </c>
      <c r="G95" s="12"/>
      <c r="H95" s="12"/>
      <c r="I95" s="163"/>
      <c r="J95" s="172">
        <f>BK95</f>
        <v>0</v>
      </c>
      <c r="K95" s="12"/>
      <c r="L95" s="160"/>
      <c r="M95" s="165"/>
      <c r="N95" s="166"/>
      <c r="O95" s="166"/>
      <c r="P95" s="167">
        <v>0</v>
      </c>
      <c r="Q95" s="166"/>
      <c r="R95" s="167">
        <v>0</v>
      </c>
      <c r="S95" s="166"/>
      <c r="T95" s="168"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61" t="s">
        <v>80</v>
      </c>
      <c r="AT95" s="169" t="s">
        <v>71</v>
      </c>
      <c r="AU95" s="169" t="s">
        <v>80</v>
      </c>
      <c r="AY95" s="161" t="s">
        <v>133</v>
      </c>
      <c r="BK95" s="170">
        <v>0</v>
      </c>
    </row>
    <row r="96" s="12" customFormat="1" ht="22.8" customHeight="1">
      <c r="A96" s="12"/>
      <c r="B96" s="160"/>
      <c r="C96" s="12"/>
      <c r="D96" s="161" t="s">
        <v>71</v>
      </c>
      <c r="E96" s="171" t="s">
        <v>168</v>
      </c>
      <c r="F96" s="171" t="s">
        <v>325</v>
      </c>
      <c r="G96" s="12"/>
      <c r="H96" s="12"/>
      <c r="I96" s="163"/>
      <c r="J96" s="172">
        <f>BK96</f>
        <v>0</v>
      </c>
      <c r="K96" s="12"/>
      <c r="L96" s="160"/>
      <c r="M96" s="165"/>
      <c r="N96" s="166"/>
      <c r="O96" s="166"/>
      <c r="P96" s="167">
        <f>P97+SUM(P98:P117)</f>
        <v>0</v>
      </c>
      <c r="Q96" s="166"/>
      <c r="R96" s="167">
        <f>R97+SUM(R98:R117)</f>
        <v>303.41535999999996</v>
      </c>
      <c r="S96" s="166"/>
      <c r="T96" s="168">
        <f>T97+SUM(T98:T117)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61" t="s">
        <v>80</v>
      </c>
      <c r="AT96" s="169" t="s">
        <v>71</v>
      </c>
      <c r="AU96" s="169" t="s">
        <v>80</v>
      </c>
      <c r="AY96" s="161" t="s">
        <v>133</v>
      </c>
      <c r="BK96" s="170">
        <f>BK97+SUM(BK98:BK117)</f>
        <v>0</v>
      </c>
    </row>
    <row r="97" s="2" customFormat="1" ht="76.35" customHeight="1">
      <c r="A97" s="39"/>
      <c r="B97" s="173"/>
      <c r="C97" s="174" t="s">
        <v>80</v>
      </c>
      <c r="D97" s="174" t="s">
        <v>135</v>
      </c>
      <c r="E97" s="175" t="s">
        <v>876</v>
      </c>
      <c r="F97" s="176" t="s">
        <v>877</v>
      </c>
      <c r="G97" s="177" t="s">
        <v>878</v>
      </c>
      <c r="H97" s="178">
        <v>0.050000000000000003</v>
      </c>
      <c r="I97" s="179"/>
      <c r="J97" s="180">
        <f>ROUND(I97*H97,2)</f>
        <v>0</v>
      </c>
      <c r="K97" s="176" t="s">
        <v>879</v>
      </c>
      <c r="L97" s="40"/>
      <c r="M97" s="181" t="s">
        <v>3</v>
      </c>
      <c r="N97" s="182" t="s">
        <v>43</v>
      </c>
      <c r="O97" s="73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85" t="s">
        <v>140</v>
      </c>
      <c r="AT97" s="185" t="s">
        <v>135</v>
      </c>
      <c r="AU97" s="185" t="s">
        <v>82</v>
      </c>
      <c r="AY97" s="20" t="s">
        <v>133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20" t="s">
        <v>80</v>
      </c>
      <c r="BK97" s="186">
        <f>ROUND(I97*H97,2)</f>
        <v>0</v>
      </c>
      <c r="BL97" s="20" t="s">
        <v>140</v>
      </c>
      <c r="BM97" s="185" t="s">
        <v>880</v>
      </c>
    </row>
    <row r="98" s="13" customFormat="1">
      <c r="A98" s="13"/>
      <c r="B98" s="192"/>
      <c r="C98" s="13"/>
      <c r="D98" s="193" t="s">
        <v>144</v>
      </c>
      <c r="E98" s="194" t="s">
        <v>3</v>
      </c>
      <c r="F98" s="195" t="s">
        <v>881</v>
      </c>
      <c r="G98" s="13"/>
      <c r="H98" s="194" t="s">
        <v>3</v>
      </c>
      <c r="I98" s="196"/>
      <c r="J98" s="13"/>
      <c r="K98" s="13"/>
      <c r="L98" s="192"/>
      <c r="M98" s="197"/>
      <c r="N98" s="198"/>
      <c r="O98" s="198"/>
      <c r="P98" s="198"/>
      <c r="Q98" s="198"/>
      <c r="R98" s="198"/>
      <c r="S98" s="198"/>
      <c r="T98" s="19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94" t="s">
        <v>144</v>
      </c>
      <c r="AU98" s="194" t="s">
        <v>82</v>
      </c>
      <c r="AV98" s="13" t="s">
        <v>80</v>
      </c>
      <c r="AW98" s="13" t="s">
        <v>33</v>
      </c>
      <c r="AX98" s="13" t="s">
        <v>72</v>
      </c>
      <c r="AY98" s="194" t="s">
        <v>133</v>
      </c>
    </row>
    <row r="99" s="13" customFormat="1">
      <c r="A99" s="13"/>
      <c r="B99" s="192"/>
      <c r="C99" s="13"/>
      <c r="D99" s="193" t="s">
        <v>144</v>
      </c>
      <c r="E99" s="194" t="s">
        <v>3</v>
      </c>
      <c r="F99" s="195" t="s">
        <v>882</v>
      </c>
      <c r="G99" s="13"/>
      <c r="H99" s="194" t="s">
        <v>3</v>
      </c>
      <c r="I99" s="196"/>
      <c r="J99" s="13"/>
      <c r="K99" s="13"/>
      <c r="L99" s="192"/>
      <c r="M99" s="197"/>
      <c r="N99" s="198"/>
      <c r="O99" s="198"/>
      <c r="P99" s="198"/>
      <c r="Q99" s="198"/>
      <c r="R99" s="198"/>
      <c r="S99" s="198"/>
      <c r="T99" s="19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94" t="s">
        <v>144</v>
      </c>
      <c r="AU99" s="194" t="s">
        <v>82</v>
      </c>
      <c r="AV99" s="13" t="s">
        <v>80</v>
      </c>
      <c r="AW99" s="13" t="s">
        <v>33</v>
      </c>
      <c r="AX99" s="13" t="s">
        <v>72</v>
      </c>
      <c r="AY99" s="194" t="s">
        <v>133</v>
      </c>
    </row>
    <row r="100" s="14" customFormat="1">
      <c r="A100" s="14"/>
      <c r="B100" s="200"/>
      <c r="C100" s="14"/>
      <c r="D100" s="193" t="s">
        <v>144</v>
      </c>
      <c r="E100" s="201" t="s">
        <v>3</v>
      </c>
      <c r="F100" s="202" t="s">
        <v>883</v>
      </c>
      <c r="G100" s="14"/>
      <c r="H100" s="203">
        <v>0.050000000000000003</v>
      </c>
      <c r="I100" s="204"/>
      <c r="J100" s="14"/>
      <c r="K100" s="14"/>
      <c r="L100" s="200"/>
      <c r="M100" s="205"/>
      <c r="N100" s="206"/>
      <c r="O100" s="206"/>
      <c r="P100" s="206"/>
      <c r="Q100" s="206"/>
      <c r="R100" s="206"/>
      <c r="S100" s="206"/>
      <c r="T100" s="20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01" t="s">
        <v>144</v>
      </c>
      <c r="AU100" s="201" t="s">
        <v>82</v>
      </c>
      <c r="AV100" s="14" t="s">
        <v>82</v>
      </c>
      <c r="AW100" s="14" t="s">
        <v>33</v>
      </c>
      <c r="AX100" s="14" t="s">
        <v>80</v>
      </c>
      <c r="AY100" s="201" t="s">
        <v>133</v>
      </c>
    </row>
    <row r="101" s="2" customFormat="1" ht="90" customHeight="1">
      <c r="A101" s="39"/>
      <c r="B101" s="173"/>
      <c r="C101" s="174" t="s">
        <v>82</v>
      </c>
      <c r="D101" s="174" t="s">
        <v>135</v>
      </c>
      <c r="E101" s="175" t="s">
        <v>884</v>
      </c>
      <c r="F101" s="176" t="s">
        <v>885</v>
      </c>
      <c r="G101" s="177" t="s">
        <v>878</v>
      </c>
      <c r="H101" s="178">
        <v>0.050000000000000003</v>
      </c>
      <c r="I101" s="179"/>
      <c r="J101" s="180">
        <f>ROUND(I101*H101,2)</f>
        <v>0</v>
      </c>
      <c r="K101" s="176" t="s">
        <v>879</v>
      </c>
      <c r="L101" s="40"/>
      <c r="M101" s="181" t="s">
        <v>3</v>
      </c>
      <c r="N101" s="182" t="s">
        <v>43</v>
      </c>
      <c r="O101" s="7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85" t="s">
        <v>140</v>
      </c>
      <c r="AT101" s="185" t="s">
        <v>135</v>
      </c>
      <c r="AU101" s="185" t="s">
        <v>82</v>
      </c>
      <c r="AY101" s="20" t="s">
        <v>133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0" t="s">
        <v>80</v>
      </c>
      <c r="BK101" s="186">
        <f>ROUND(I101*H101,2)</f>
        <v>0</v>
      </c>
      <c r="BL101" s="20" t="s">
        <v>140</v>
      </c>
      <c r="BM101" s="185" t="s">
        <v>886</v>
      </c>
    </row>
    <row r="102" s="13" customFormat="1">
      <c r="A102" s="13"/>
      <c r="B102" s="192"/>
      <c r="C102" s="13"/>
      <c r="D102" s="193" t="s">
        <v>144</v>
      </c>
      <c r="E102" s="194" t="s">
        <v>3</v>
      </c>
      <c r="F102" s="195" t="s">
        <v>887</v>
      </c>
      <c r="G102" s="13"/>
      <c r="H102" s="194" t="s">
        <v>3</v>
      </c>
      <c r="I102" s="196"/>
      <c r="J102" s="13"/>
      <c r="K102" s="13"/>
      <c r="L102" s="192"/>
      <c r="M102" s="197"/>
      <c r="N102" s="198"/>
      <c r="O102" s="198"/>
      <c r="P102" s="198"/>
      <c r="Q102" s="198"/>
      <c r="R102" s="198"/>
      <c r="S102" s="198"/>
      <c r="T102" s="19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94" t="s">
        <v>144</v>
      </c>
      <c r="AU102" s="194" t="s">
        <v>82</v>
      </c>
      <c r="AV102" s="13" t="s">
        <v>80</v>
      </c>
      <c r="AW102" s="13" t="s">
        <v>33</v>
      </c>
      <c r="AX102" s="13" t="s">
        <v>72</v>
      </c>
      <c r="AY102" s="194" t="s">
        <v>133</v>
      </c>
    </row>
    <row r="103" s="13" customFormat="1">
      <c r="A103" s="13"/>
      <c r="B103" s="192"/>
      <c r="C103" s="13"/>
      <c r="D103" s="193" t="s">
        <v>144</v>
      </c>
      <c r="E103" s="194" t="s">
        <v>3</v>
      </c>
      <c r="F103" s="195" t="s">
        <v>888</v>
      </c>
      <c r="G103" s="13"/>
      <c r="H103" s="194" t="s">
        <v>3</v>
      </c>
      <c r="I103" s="196"/>
      <c r="J103" s="13"/>
      <c r="K103" s="13"/>
      <c r="L103" s="192"/>
      <c r="M103" s="197"/>
      <c r="N103" s="198"/>
      <c r="O103" s="198"/>
      <c r="P103" s="198"/>
      <c r="Q103" s="198"/>
      <c r="R103" s="198"/>
      <c r="S103" s="198"/>
      <c r="T103" s="19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94" t="s">
        <v>144</v>
      </c>
      <c r="AU103" s="194" t="s">
        <v>82</v>
      </c>
      <c r="AV103" s="13" t="s">
        <v>80</v>
      </c>
      <c r="AW103" s="13" t="s">
        <v>33</v>
      </c>
      <c r="AX103" s="13" t="s">
        <v>72</v>
      </c>
      <c r="AY103" s="194" t="s">
        <v>133</v>
      </c>
    </row>
    <row r="104" s="13" customFormat="1">
      <c r="A104" s="13"/>
      <c r="B104" s="192"/>
      <c r="C104" s="13"/>
      <c r="D104" s="193" t="s">
        <v>144</v>
      </c>
      <c r="E104" s="194" t="s">
        <v>3</v>
      </c>
      <c r="F104" s="195" t="s">
        <v>889</v>
      </c>
      <c r="G104" s="13"/>
      <c r="H104" s="194" t="s">
        <v>3</v>
      </c>
      <c r="I104" s="196"/>
      <c r="J104" s="13"/>
      <c r="K104" s="13"/>
      <c r="L104" s="192"/>
      <c r="M104" s="197"/>
      <c r="N104" s="198"/>
      <c r="O104" s="198"/>
      <c r="P104" s="198"/>
      <c r="Q104" s="198"/>
      <c r="R104" s="198"/>
      <c r="S104" s="198"/>
      <c r="T104" s="19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4" t="s">
        <v>144</v>
      </c>
      <c r="AU104" s="194" t="s">
        <v>82</v>
      </c>
      <c r="AV104" s="13" t="s">
        <v>80</v>
      </c>
      <c r="AW104" s="13" t="s">
        <v>33</v>
      </c>
      <c r="AX104" s="13" t="s">
        <v>72</v>
      </c>
      <c r="AY104" s="194" t="s">
        <v>133</v>
      </c>
    </row>
    <row r="105" s="14" customFormat="1">
      <c r="A105" s="14"/>
      <c r="B105" s="200"/>
      <c r="C105" s="14"/>
      <c r="D105" s="193" t="s">
        <v>144</v>
      </c>
      <c r="E105" s="201" t="s">
        <v>3</v>
      </c>
      <c r="F105" s="202" t="s">
        <v>883</v>
      </c>
      <c r="G105" s="14"/>
      <c r="H105" s="203">
        <v>0.050000000000000003</v>
      </c>
      <c r="I105" s="204"/>
      <c r="J105" s="14"/>
      <c r="K105" s="14"/>
      <c r="L105" s="200"/>
      <c r="M105" s="205"/>
      <c r="N105" s="206"/>
      <c r="O105" s="206"/>
      <c r="P105" s="206"/>
      <c r="Q105" s="206"/>
      <c r="R105" s="206"/>
      <c r="S105" s="206"/>
      <c r="T105" s="20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01" t="s">
        <v>144</v>
      </c>
      <c r="AU105" s="201" t="s">
        <v>82</v>
      </c>
      <c r="AV105" s="14" t="s">
        <v>82</v>
      </c>
      <c r="AW105" s="14" t="s">
        <v>33</v>
      </c>
      <c r="AX105" s="14" t="s">
        <v>72</v>
      </c>
      <c r="AY105" s="201" t="s">
        <v>133</v>
      </c>
    </row>
    <row r="106" s="15" customFormat="1">
      <c r="A106" s="15"/>
      <c r="B106" s="208"/>
      <c r="C106" s="15"/>
      <c r="D106" s="193" t="s">
        <v>144</v>
      </c>
      <c r="E106" s="209" t="s">
        <v>3</v>
      </c>
      <c r="F106" s="210" t="s">
        <v>161</v>
      </c>
      <c r="G106" s="15"/>
      <c r="H106" s="211">
        <v>0.050000000000000003</v>
      </c>
      <c r="I106" s="212"/>
      <c r="J106" s="15"/>
      <c r="K106" s="15"/>
      <c r="L106" s="208"/>
      <c r="M106" s="213"/>
      <c r="N106" s="214"/>
      <c r="O106" s="214"/>
      <c r="P106" s="214"/>
      <c r="Q106" s="214"/>
      <c r="R106" s="214"/>
      <c r="S106" s="214"/>
      <c r="T106" s="2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09" t="s">
        <v>144</v>
      </c>
      <c r="AU106" s="209" t="s">
        <v>82</v>
      </c>
      <c r="AV106" s="15" t="s">
        <v>140</v>
      </c>
      <c r="AW106" s="15" t="s">
        <v>33</v>
      </c>
      <c r="AX106" s="15" t="s">
        <v>80</v>
      </c>
      <c r="AY106" s="209" t="s">
        <v>133</v>
      </c>
    </row>
    <row r="107" s="2" customFormat="1" ht="90" customHeight="1">
      <c r="A107" s="39"/>
      <c r="B107" s="173"/>
      <c r="C107" s="174" t="s">
        <v>153</v>
      </c>
      <c r="D107" s="174" t="s">
        <v>135</v>
      </c>
      <c r="E107" s="175" t="s">
        <v>890</v>
      </c>
      <c r="F107" s="176" t="s">
        <v>891</v>
      </c>
      <c r="G107" s="177" t="s">
        <v>227</v>
      </c>
      <c r="H107" s="178">
        <v>300</v>
      </c>
      <c r="I107" s="179"/>
      <c r="J107" s="180">
        <f>ROUND(I107*H107,2)</f>
        <v>0</v>
      </c>
      <c r="K107" s="176" t="s">
        <v>879</v>
      </c>
      <c r="L107" s="40"/>
      <c r="M107" s="181" t="s">
        <v>3</v>
      </c>
      <c r="N107" s="182" t="s">
        <v>43</v>
      </c>
      <c r="O107" s="73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85" t="s">
        <v>140</v>
      </c>
      <c r="AT107" s="185" t="s">
        <v>135</v>
      </c>
      <c r="AU107" s="185" t="s">
        <v>82</v>
      </c>
      <c r="AY107" s="20" t="s">
        <v>133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0" t="s">
        <v>80</v>
      </c>
      <c r="BK107" s="186">
        <f>ROUND(I107*H107,2)</f>
        <v>0</v>
      </c>
      <c r="BL107" s="20" t="s">
        <v>140</v>
      </c>
      <c r="BM107" s="185" t="s">
        <v>892</v>
      </c>
    </row>
    <row r="108" s="13" customFormat="1">
      <c r="A108" s="13"/>
      <c r="B108" s="192"/>
      <c r="C108" s="13"/>
      <c r="D108" s="193" t="s">
        <v>144</v>
      </c>
      <c r="E108" s="194" t="s">
        <v>3</v>
      </c>
      <c r="F108" s="195" t="s">
        <v>893</v>
      </c>
      <c r="G108" s="13"/>
      <c r="H108" s="194" t="s">
        <v>3</v>
      </c>
      <c r="I108" s="196"/>
      <c r="J108" s="13"/>
      <c r="K108" s="13"/>
      <c r="L108" s="192"/>
      <c r="M108" s="197"/>
      <c r="N108" s="198"/>
      <c r="O108" s="198"/>
      <c r="P108" s="198"/>
      <c r="Q108" s="198"/>
      <c r="R108" s="198"/>
      <c r="S108" s="198"/>
      <c r="T108" s="19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94" t="s">
        <v>144</v>
      </c>
      <c r="AU108" s="194" t="s">
        <v>82</v>
      </c>
      <c r="AV108" s="13" t="s">
        <v>80</v>
      </c>
      <c r="AW108" s="13" t="s">
        <v>33</v>
      </c>
      <c r="AX108" s="13" t="s">
        <v>72</v>
      </c>
      <c r="AY108" s="194" t="s">
        <v>133</v>
      </c>
    </row>
    <row r="109" s="14" customFormat="1">
      <c r="A109" s="14"/>
      <c r="B109" s="200"/>
      <c r="C109" s="14"/>
      <c r="D109" s="193" t="s">
        <v>144</v>
      </c>
      <c r="E109" s="201" t="s">
        <v>3</v>
      </c>
      <c r="F109" s="202" t="s">
        <v>894</v>
      </c>
      <c r="G109" s="14"/>
      <c r="H109" s="203">
        <v>300</v>
      </c>
      <c r="I109" s="204"/>
      <c r="J109" s="14"/>
      <c r="K109" s="14"/>
      <c r="L109" s="200"/>
      <c r="M109" s="205"/>
      <c r="N109" s="206"/>
      <c r="O109" s="206"/>
      <c r="P109" s="206"/>
      <c r="Q109" s="206"/>
      <c r="R109" s="206"/>
      <c r="S109" s="206"/>
      <c r="T109" s="20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01" t="s">
        <v>144</v>
      </c>
      <c r="AU109" s="201" t="s">
        <v>82</v>
      </c>
      <c r="AV109" s="14" t="s">
        <v>82</v>
      </c>
      <c r="AW109" s="14" t="s">
        <v>33</v>
      </c>
      <c r="AX109" s="14" t="s">
        <v>72</v>
      </c>
      <c r="AY109" s="201" t="s">
        <v>133</v>
      </c>
    </row>
    <row r="110" s="15" customFormat="1">
      <c r="A110" s="15"/>
      <c r="B110" s="208"/>
      <c r="C110" s="15"/>
      <c r="D110" s="193" t="s">
        <v>144</v>
      </c>
      <c r="E110" s="209" t="s">
        <v>3</v>
      </c>
      <c r="F110" s="210" t="s">
        <v>161</v>
      </c>
      <c r="G110" s="15"/>
      <c r="H110" s="211">
        <v>300</v>
      </c>
      <c r="I110" s="212"/>
      <c r="J110" s="15"/>
      <c r="K110" s="15"/>
      <c r="L110" s="208"/>
      <c r="M110" s="213"/>
      <c r="N110" s="214"/>
      <c r="O110" s="214"/>
      <c r="P110" s="214"/>
      <c r="Q110" s="214"/>
      <c r="R110" s="214"/>
      <c r="S110" s="214"/>
      <c r="T110" s="2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09" t="s">
        <v>144</v>
      </c>
      <c r="AU110" s="209" t="s">
        <v>82</v>
      </c>
      <c r="AV110" s="15" t="s">
        <v>140</v>
      </c>
      <c r="AW110" s="15" t="s">
        <v>33</v>
      </c>
      <c r="AX110" s="15" t="s">
        <v>80</v>
      </c>
      <c r="AY110" s="209" t="s">
        <v>133</v>
      </c>
    </row>
    <row r="111" s="2" customFormat="1" ht="90" customHeight="1">
      <c r="A111" s="39"/>
      <c r="B111" s="173"/>
      <c r="C111" s="174" t="s">
        <v>140</v>
      </c>
      <c r="D111" s="174" t="s">
        <v>135</v>
      </c>
      <c r="E111" s="175" t="s">
        <v>895</v>
      </c>
      <c r="F111" s="176" t="s">
        <v>896</v>
      </c>
      <c r="G111" s="177" t="s">
        <v>227</v>
      </c>
      <c r="H111" s="178">
        <v>300</v>
      </c>
      <c r="I111" s="179"/>
      <c r="J111" s="180">
        <f>ROUND(I111*H111,2)</f>
        <v>0</v>
      </c>
      <c r="K111" s="176" t="s">
        <v>879</v>
      </c>
      <c r="L111" s="40"/>
      <c r="M111" s="181" t="s">
        <v>3</v>
      </c>
      <c r="N111" s="182" t="s">
        <v>43</v>
      </c>
      <c r="O111" s="7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85" t="s">
        <v>140</v>
      </c>
      <c r="AT111" s="185" t="s">
        <v>135</v>
      </c>
      <c r="AU111" s="185" t="s">
        <v>82</v>
      </c>
      <c r="AY111" s="20" t="s">
        <v>133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0" t="s">
        <v>80</v>
      </c>
      <c r="BK111" s="186">
        <f>ROUND(I111*H111,2)</f>
        <v>0</v>
      </c>
      <c r="BL111" s="20" t="s">
        <v>140</v>
      </c>
      <c r="BM111" s="185" t="s">
        <v>897</v>
      </c>
    </row>
    <row r="112" s="13" customFormat="1">
      <c r="A112" s="13"/>
      <c r="B112" s="192"/>
      <c r="C112" s="13"/>
      <c r="D112" s="193" t="s">
        <v>144</v>
      </c>
      <c r="E112" s="194" t="s">
        <v>3</v>
      </c>
      <c r="F112" s="195" t="s">
        <v>898</v>
      </c>
      <c r="G112" s="13"/>
      <c r="H112" s="194" t="s">
        <v>3</v>
      </c>
      <c r="I112" s="196"/>
      <c r="J112" s="13"/>
      <c r="K112" s="13"/>
      <c r="L112" s="192"/>
      <c r="M112" s="197"/>
      <c r="N112" s="198"/>
      <c r="O112" s="198"/>
      <c r="P112" s="198"/>
      <c r="Q112" s="198"/>
      <c r="R112" s="198"/>
      <c r="S112" s="198"/>
      <c r="T112" s="19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4" t="s">
        <v>144</v>
      </c>
      <c r="AU112" s="194" t="s">
        <v>82</v>
      </c>
      <c r="AV112" s="13" t="s">
        <v>80</v>
      </c>
      <c r="AW112" s="13" t="s">
        <v>33</v>
      </c>
      <c r="AX112" s="13" t="s">
        <v>72</v>
      </c>
      <c r="AY112" s="194" t="s">
        <v>133</v>
      </c>
    </row>
    <row r="113" s="14" customFormat="1">
      <c r="A113" s="14"/>
      <c r="B113" s="200"/>
      <c r="C113" s="14"/>
      <c r="D113" s="193" t="s">
        <v>144</v>
      </c>
      <c r="E113" s="201" t="s">
        <v>3</v>
      </c>
      <c r="F113" s="202" t="s">
        <v>894</v>
      </c>
      <c r="G113" s="14"/>
      <c r="H113" s="203">
        <v>300</v>
      </c>
      <c r="I113" s="204"/>
      <c r="J113" s="14"/>
      <c r="K113" s="14"/>
      <c r="L113" s="200"/>
      <c r="M113" s="205"/>
      <c r="N113" s="206"/>
      <c r="O113" s="206"/>
      <c r="P113" s="206"/>
      <c r="Q113" s="206"/>
      <c r="R113" s="206"/>
      <c r="S113" s="206"/>
      <c r="T113" s="20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01" t="s">
        <v>144</v>
      </c>
      <c r="AU113" s="201" t="s">
        <v>82</v>
      </c>
      <c r="AV113" s="14" t="s">
        <v>82</v>
      </c>
      <c r="AW113" s="14" t="s">
        <v>33</v>
      </c>
      <c r="AX113" s="14" t="s">
        <v>72</v>
      </c>
      <c r="AY113" s="201" t="s">
        <v>133</v>
      </c>
    </row>
    <row r="114" s="15" customFormat="1">
      <c r="A114" s="15"/>
      <c r="B114" s="208"/>
      <c r="C114" s="15"/>
      <c r="D114" s="193" t="s">
        <v>144</v>
      </c>
      <c r="E114" s="209" t="s">
        <v>3</v>
      </c>
      <c r="F114" s="210" t="s">
        <v>161</v>
      </c>
      <c r="G114" s="15"/>
      <c r="H114" s="211">
        <v>300</v>
      </c>
      <c r="I114" s="212"/>
      <c r="J114" s="15"/>
      <c r="K114" s="15"/>
      <c r="L114" s="208"/>
      <c r="M114" s="213"/>
      <c r="N114" s="214"/>
      <c r="O114" s="214"/>
      <c r="P114" s="214"/>
      <c r="Q114" s="214"/>
      <c r="R114" s="214"/>
      <c r="S114" s="214"/>
      <c r="T114" s="2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09" t="s">
        <v>144</v>
      </c>
      <c r="AU114" s="209" t="s">
        <v>82</v>
      </c>
      <c r="AV114" s="15" t="s">
        <v>140</v>
      </c>
      <c r="AW114" s="15" t="s">
        <v>33</v>
      </c>
      <c r="AX114" s="15" t="s">
        <v>80</v>
      </c>
      <c r="AY114" s="209" t="s">
        <v>133</v>
      </c>
    </row>
    <row r="115" s="2" customFormat="1" ht="76.35" customHeight="1">
      <c r="A115" s="39"/>
      <c r="B115" s="173"/>
      <c r="C115" s="174" t="s">
        <v>168</v>
      </c>
      <c r="D115" s="174" t="s">
        <v>135</v>
      </c>
      <c r="E115" s="175" t="s">
        <v>899</v>
      </c>
      <c r="F115" s="176" t="s">
        <v>900</v>
      </c>
      <c r="G115" s="177" t="s">
        <v>156</v>
      </c>
      <c r="H115" s="178">
        <v>1</v>
      </c>
      <c r="I115" s="179"/>
      <c r="J115" s="180">
        <f>ROUND(I115*H115,2)</f>
        <v>0</v>
      </c>
      <c r="K115" s="176" t="s">
        <v>879</v>
      </c>
      <c r="L115" s="40"/>
      <c r="M115" s="181" t="s">
        <v>3</v>
      </c>
      <c r="N115" s="182" t="s">
        <v>43</v>
      </c>
      <c r="O115" s="73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85" t="s">
        <v>140</v>
      </c>
      <c r="AT115" s="185" t="s">
        <v>135</v>
      </c>
      <c r="AU115" s="185" t="s">
        <v>82</v>
      </c>
      <c r="AY115" s="20" t="s">
        <v>133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20" t="s">
        <v>80</v>
      </c>
      <c r="BK115" s="186">
        <f>ROUND(I115*H115,2)</f>
        <v>0</v>
      </c>
      <c r="BL115" s="20" t="s">
        <v>140</v>
      </c>
      <c r="BM115" s="185" t="s">
        <v>901</v>
      </c>
    </row>
    <row r="116" s="14" customFormat="1">
      <c r="A116" s="14"/>
      <c r="B116" s="200"/>
      <c r="C116" s="14"/>
      <c r="D116" s="193" t="s">
        <v>144</v>
      </c>
      <c r="E116" s="201" t="s">
        <v>3</v>
      </c>
      <c r="F116" s="202" t="s">
        <v>902</v>
      </c>
      <c r="G116" s="14"/>
      <c r="H116" s="203">
        <v>1</v>
      </c>
      <c r="I116" s="204"/>
      <c r="J116" s="14"/>
      <c r="K116" s="14"/>
      <c r="L116" s="200"/>
      <c r="M116" s="205"/>
      <c r="N116" s="206"/>
      <c r="O116" s="206"/>
      <c r="P116" s="206"/>
      <c r="Q116" s="206"/>
      <c r="R116" s="206"/>
      <c r="S116" s="206"/>
      <c r="T116" s="20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01" t="s">
        <v>144</v>
      </c>
      <c r="AU116" s="201" t="s">
        <v>82</v>
      </c>
      <c r="AV116" s="14" t="s">
        <v>82</v>
      </c>
      <c r="AW116" s="14" t="s">
        <v>33</v>
      </c>
      <c r="AX116" s="14" t="s">
        <v>80</v>
      </c>
      <c r="AY116" s="201" t="s">
        <v>133</v>
      </c>
    </row>
    <row r="117" s="12" customFormat="1" ht="20.88" customHeight="1">
      <c r="A117" s="12"/>
      <c r="B117" s="160"/>
      <c r="C117" s="12"/>
      <c r="D117" s="161" t="s">
        <v>71</v>
      </c>
      <c r="E117" s="171" t="s">
        <v>498</v>
      </c>
      <c r="F117" s="171" t="s">
        <v>903</v>
      </c>
      <c r="G117" s="12"/>
      <c r="H117" s="12"/>
      <c r="I117" s="163"/>
      <c r="J117" s="172">
        <f>BK117</f>
        <v>0</v>
      </c>
      <c r="K117" s="12"/>
      <c r="L117" s="160"/>
      <c r="M117" s="165"/>
      <c r="N117" s="166"/>
      <c r="O117" s="166"/>
      <c r="P117" s="167">
        <f>SUM(P118:P191)</f>
        <v>0</v>
      </c>
      <c r="Q117" s="166"/>
      <c r="R117" s="167">
        <f>SUM(R118:R191)</f>
        <v>303.41535999999996</v>
      </c>
      <c r="S117" s="166"/>
      <c r="T117" s="168">
        <f>SUM(T118:T191)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61" t="s">
        <v>80</v>
      </c>
      <c r="AT117" s="169" t="s">
        <v>71</v>
      </c>
      <c r="AU117" s="169" t="s">
        <v>82</v>
      </c>
      <c r="AY117" s="161" t="s">
        <v>133</v>
      </c>
      <c r="BK117" s="170">
        <f>SUM(BK118:BK191)</f>
        <v>0</v>
      </c>
    </row>
    <row r="118" s="2" customFormat="1" ht="90" customHeight="1">
      <c r="A118" s="39"/>
      <c r="B118" s="173"/>
      <c r="C118" s="174" t="s">
        <v>175</v>
      </c>
      <c r="D118" s="174" t="s">
        <v>135</v>
      </c>
      <c r="E118" s="175" t="s">
        <v>904</v>
      </c>
      <c r="F118" s="176" t="s">
        <v>905</v>
      </c>
      <c r="G118" s="177" t="s">
        <v>156</v>
      </c>
      <c r="H118" s="178">
        <v>130</v>
      </c>
      <c r="I118" s="179"/>
      <c r="J118" s="180">
        <f>ROUND(I118*H118,2)</f>
        <v>0</v>
      </c>
      <c r="K118" s="176" t="s">
        <v>879</v>
      </c>
      <c r="L118" s="40"/>
      <c r="M118" s="181" t="s">
        <v>3</v>
      </c>
      <c r="N118" s="182" t="s">
        <v>43</v>
      </c>
      <c r="O118" s="73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85" t="s">
        <v>906</v>
      </c>
      <c r="AT118" s="185" t="s">
        <v>135</v>
      </c>
      <c r="AU118" s="185" t="s">
        <v>153</v>
      </c>
      <c r="AY118" s="20" t="s">
        <v>133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20" t="s">
        <v>80</v>
      </c>
      <c r="BK118" s="186">
        <f>ROUND(I118*H118,2)</f>
        <v>0</v>
      </c>
      <c r="BL118" s="20" t="s">
        <v>906</v>
      </c>
      <c r="BM118" s="185" t="s">
        <v>907</v>
      </c>
    </row>
    <row r="119" s="13" customFormat="1">
      <c r="A119" s="13"/>
      <c r="B119" s="192"/>
      <c r="C119" s="13"/>
      <c r="D119" s="193" t="s">
        <v>144</v>
      </c>
      <c r="E119" s="194" t="s">
        <v>3</v>
      </c>
      <c r="F119" s="195" t="s">
        <v>908</v>
      </c>
      <c r="G119" s="13"/>
      <c r="H119" s="194" t="s">
        <v>3</v>
      </c>
      <c r="I119" s="196"/>
      <c r="J119" s="13"/>
      <c r="K119" s="13"/>
      <c r="L119" s="192"/>
      <c r="M119" s="197"/>
      <c r="N119" s="198"/>
      <c r="O119" s="198"/>
      <c r="P119" s="198"/>
      <c r="Q119" s="198"/>
      <c r="R119" s="198"/>
      <c r="S119" s="198"/>
      <c r="T119" s="19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94" t="s">
        <v>144</v>
      </c>
      <c r="AU119" s="194" t="s">
        <v>153</v>
      </c>
      <c r="AV119" s="13" t="s">
        <v>80</v>
      </c>
      <c r="AW119" s="13" t="s">
        <v>33</v>
      </c>
      <c r="AX119" s="13" t="s">
        <v>72</v>
      </c>
      <c r="AY119" s="194" t="s">
        <v>133</v>
      </c>
    </row>
    <row r="120" s="14" customFormat="1">
      <c r="A120" s="14"/>
      <c r="B120" s="200"/>
      <c r="C120" s="14"/>
      <c r="D120" s="193" t="s">
        <v>144</v>
      </c>
      <c r="E120" s="201" t="s">
        <v>3</v>
      </c>
      <c r="F120" s="202" t="s">
        <v>909</v>
      </c>
      <c r="G120" s="14"/>
      <c r="H120" s="203">
        <v>130</v>
      </c>
      <c r="I120" s="204"/>
      <c r="J120" s="14"/>
      <c r="K120" s="14"/>
      <c r="L120" s="200"/>
      <c r="M120" s="205"/>
      <c r="N120" s="206"/>
      <c r="O120" s="206"/>
      <c r="P120" s="206"/>
      <c r="Q120" s="206"/>
      <c r="R120" s="206"/>
      <c r="S120" s="206"/>
      <c r="T120" s="20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01" t="s">
        <v>144</v>
      </c>
      <c r="AU120" s="201" t="s">
        <v>153</v>
      </c>
      <c r="AV120" s="14" t="s">
        <v>82</v>
      </c>
      <c r="AW120" s="14" t="s">
        <v>33</v>
      </c>
      <c r="AX120" s="14" t="s">
        <v>72</v>
      </c>
      <c r="AY120" s="201" t="s">
        <v>133</v>
      </c>
    </row>
    <row r="121" s="15" customFormat="1">
      <c r="A121" s="15"/>
      <c r="B121" s="208"/>
      <c r="C121" s="15"/>
      <c r="D121" s="193" t="s">
        <v>144</v>
      </c>
      <c r="E121" s="209" t="s">
        <v>3</v>
      </c>
      <c r="F121" s="210" t="s">
        <v>161</v>
      </c>
      <c r="G121" s="15"/>
      <c r="H121" s="211">
        <v>130</v>
      </c>
      <c r="I121" s="212"/>
      <c r="J121" s="15"/>
      <c r="K121" s="15"/>
      <c r="L121" s="208"/>
      <c r="M121" s="213"/>
      <c r="N121" s="214"/>
      <c r="O121" s="214"/>
      <c r="P121" s="214"/>
      <c r="Q121" s="214"/>
      <c r="R121" s="214"/>
      <c r="S121" s="214"/>
      <c r="T121" s="2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09" t="s">
        <v>144</v>
      </c>
      <c r="AU121" s="209" t="s">
        <v>153</v>
      </c>
      <c r="AV121" s="15" t="s">
        <v>140</v>
      </c>
      <c r="AW121" s="15" t="s">
        <v>33</v>
      </c>
      <c r="AX121" s="15" t="s">
        <v>80</v>
      </c>
      <c r="AY121" s="209" t="s">
        <v>133</v>
      </c>
    </row>
    <row r="122" s="13" customFormat="1">
      <c r="A122" s="13"/>
      <c r="B122" s="192"/>
      <c r="C122" s="13"/>
      <c r="D122" s="193" t="s">
        <v>144</v>
      </c>
      <c r="E122" s="194" t="s">
        <v>3</v>
      </c>
      <c r="F122" s="195" t="s">
        <v>910</v>
      </c>
      <c r="G122" s="13"/>
      <c r="H122" s="194" t="s">
        <v>3</v>
      </c>
      <c r="I122" s="196"/>
      <c r="J122" s="13"/>
      <c r="K122" s="13"/>
      <c r="L122" s="192"/>
      <c r="M122" s="197"/>
      <c r="N122" s="198"/>
      <c r="O122" s="198"/>
      <c r="P122" s="198"/>
      <c r="Q122" s="198"/>
      <c r="R122" s="198"/>
      <c r="S122" s="198"/>
      <c r="T122" s="19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4" t="s">
        <v>144</v>
      </c>
      <c r="AU122" s="194" t="s">
        <v>153</v>
      </c>
      <c r="AV122" s="13" t="s">
        <v>80</v>
      </c>
      <c r="AW122" s="13" t="s">
        <v>33</v>
      </c>
      <c r="AX122" s="13" t="s">
        <v>72</v>
      </c>
      <c r="AY122" s="194" t="s">
        <v>133</v>
      </c>
    </row>
    <row r="123" s="13" customFormat="1">
      <c r="A123" s="13"/>
      <c r="B123" s="192"/>
      <c r="C123" s="13"/>
      <c r="D123" s="193" t="s">
        <v>144</v>
      </c>
      <c r="E123" s="194" t="s">
        <v>3</v>
      </c>
      <c r="F123" s="195" t="s">
        <v>911</v>
      </c>
      <c r="G123" s="13"/>
      <c r="H123" s="194" t="s">
        <v>3</v>
      </c>
      <c r="I123" s="196"/>
      <c r="J123" s="13"/>
      <c r="K123" s="13"/>
      <c r="L123" s="192"/>
      <c r="M123" s="197"/>
      <c r="N123" s="198"/>
      <c r="O123" s="198"/>
      <c r="P123" s="198"/>
      <c r="Q123" s="198"/>
      <c r="R123" s="198"/>
      <c r="S123" s="198"/>
      <c r="T123" s="19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4" t="s">
        <v>144</v>
      </c>
      <c r="AU123" s="194" t="s">
        <v>153</v>
      </c>
      <c r="AV123" s="13" t="s">
        <v>80</v>
      </c>
      <c r="AW123" s="13" t="s">
        <v>33</v>
      </c>
      <c r="AX123" s="13" t="s">
        <v>72</v>
      </c>
      <c r="AY123" s="194" t="s">
        <v>133</v>
      </c>
    </row>
    <row r="124" s="13" customFormat="1">
      <c r="A124" s="13"/>
      <c r="B124" s="192"/>
      <c r="C124" s="13"/>
      <c r="D124" s="193" t="s">
        <v>144</v>
      </c>
      <c r="E124" s="194" t="s">
        <v>3</v>
      </c>
      <c r="F124" s="195" t="s">
        <v>912</v>
      </c>
      <c r="G124" s="13"/>
      <c r="H124" s="194" t="s">
        <v>3</v>
      </c>
      <c r="I124" s="196"/>
      <c r="J124" s="13"/>
      <c r="K124" s="13"/>
      <c r="L124" s="192"/>
      <c r="M124" s="197"/>
      <c r="N124" s="198"/>
      <c r="O124" s="198"/>
      <c r="P124" s="198"/>
      <c r="Q124" s="198"/>
      <c r="R124" s="198"/>
      <c r="S124" s="198"/>
      <c r="T124" s="19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4" t="s">
        <v>144</v>
      </c>
      <c r="AU124" s="194" t="s">
        <v>153</v>
      </c>
      <c r="AV124" s="13" t="s">
        <v>80</v>
      </c>
      <c r="AW124" s="13" t="s">
        <v>33</v>
      </c>
      <c r="AX124" s="13" t="s">
        <v>72</v>
      </c>
      <c r="AY124" s="194" t="s">
        <v>133</v>
      </c>
    </row>
    <row r="125" s="13" customFormat="1">
      <c r="A125" s="13"/>
      <c r="B125" s="192"/>
      <c r="C125" s="13"/>
      <c r="D125" s="193" t="s">
        <v>144</v>
      </c>
      <c r="E125" s="194" t="s">
        <v>3</v>
      </c>
      <c r="F125" s="195" t="s">
        <v>913</v>
      </c>
      <c r="G125" s="13"/>
      <c r="H125" s="194" t="s">
        <v>3</v>
      </c>
      <c r="I125" s="196"/>
      <c r="J125" s="13"/>
      <c r="K125" s="13"/>
      <c r="L125" s="192"/>
      <c r="M125" s="197"/>
      <c r="N125" s="198"/>
      <c r="O125" s="198"/>
      <c r="P125" s="198"/>
      <c r="Q125" s="198"/>
      <c r="R125" s="198"/>
      <c r="S125" s="198"/>
      <c r="T125" s="19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4" t="s">
        <v>144</v>
      </c>
      <c r="AU125" s="194" t="s">
        <v>153</v>
      </c>
      <c r="AV125" s="13" t="s">
        <v>80</v>
      </c>
      <c r="AW125" s="13" t="s">
        <v>33</v>
      </c>
      <c r="AX125" s="13" t="s">
        <v>72</v>
      </c>
      <c r="AY125" s="194" t="s">
        <v>133</v>
      </c>
    </row>
    <row r="126" s="13" customFormat="1">
      <c r="A126" s="13"/>
      <c r="B126" s="192"/>
      <c r="C126" s="13"/>
      <c r="D126" s="193" t="s">
        <v>144</v>
      </c>
      <c r="E126" s="194" t="s">
        <v>3</v>
      </c>
      <c r="F126" s="195" t="s">
        <v>914</v>
      </c>
      <c r="G126" s="13"/>
      <c r="H126" s="194" t="s">
        <v>3</v>
      </c>
      <c r="I126" s="196"/>
      <c r="J126" s="13"/>
      <c r="K126" s="13"/>
      <c r="L126" s="192"/>
      <c r="M126" s="197"/>
      <c r="N126" s="198"/>
      <c r="O126" s="198"/>
      <c r="P126" s="198"/>
      <c r="Q126" s="198"/>
      <c r="R126" s="198"/>
      <c r="S126" s="198"/>
      <c r="T126" s="19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4" t="s">
        <v>144</v>
      </c>
      <c r="AU126" s="194" t="s">
        <v>153</v>
      </c>
      <c r="AV126" s="13" t="s">
        <v>80</v>
      </c>
      <c r="AW126" s="13" t="s">
        <v>33</v>
      </c>
      <c r="AX126" s="13" t="s">
        <v>72</v>
      </c>
      <c r="AY126" s="194" t="s">
        <v>133</v>
      </c>
    </row>
    <row r="127" s="2" customFormat="1" ht="76.35" customHeight="1">
      <c r="A127" s="39"/>
      <c r="B127" s="173"/>
      <c r="C127" s="174" t="s">
        <v>182</v>
      </c>
      <c r="D127" s="174" t="s">
        <v>135</v>
      </c>
      <c r="E127" s="175" t="s">
        <v>915</v>
      </c>
      <c r="F127" s="176" t="s">
        <v>916</v>
      </c>
      <c r="G127" s="177" t="s">
        <v>156</v>
      </c>
      <c r="H127" s="178">
        <v>35.299999999999997</v>
      </c>
      <c r="I127" s="179"/>
      <c r="J127" s="180">
        <f>ROUND(I127*H127,2)</f>
        <v>0</v>
      </c>
      <c r="K127" s="176" t="s">
        <v>879</v>
      </c>
      <c r="L127" s="40"/>
      <c r="M127" s="181" t="s">
        <v>3</v>
      </c>
      <c r="N127" s="182" t="s">
        <v>43</v>
      </c>
      <c r="O127" s="73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85" t="s">
        <v>906</v>
      </c>
      <c r="AT127" s="185" t="s">
        <v>135</v>
      </c>
      <c r="AU127" s="185" t="s">
        <v>153</v>
      </c>
      <c r="AY127" s="20" t="s">
        <v>133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20" t="s">
        <v>80</v>
      </c>
      <c r="BK127" s="186">
        <f>ROUND(I127*H127,2)</f>
        <v>0</v>
      </c>
      <c r="BL127" s="20" t="s">
        <v>906</v>
      </c>
      <c r="BM127" s="185" t="s">
        <v>917</v>
      </c>
    </row>
    <row r="128" s="13" customFormat="1">
      <c r="A128" s="13"/>
      <c r="B128" s="192"/>
      <c r="C128" s="13"/>
      <c r="D128" s="193" t="s">
        <v>144</v>
      </c>
      <c r="E128" s="194" t="s">
        <v>3</v>
      </c>
      <c r="F128" s="195" t="s">
        <v>918</v>
      </c>
      <c r="G128" s="13"/>
      <c r="H128" s="194" t="s">
        <v>3</v>
      </c>
      <c r="I128" s="196"/>
      <c r="J128" s="13"/>
      <c r="K128" s="13"/>
      <c r="L128" s="192"/>
      <c r="M128" s="197"/>
      <c r="N128" s="198"/>
      <c r="O128" s="198"/>
      <c r="P128" s="198"/>
      <c r="Q128" s="198"/>
      <c r="R128" s="198"/>
      <c r="S128" s="198"/>
      <c r="T128" s="19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4" t="s">
        <v>144</v>
      </c>
      <c r="AU128" s="194" t="s">
        <v>153</v>
      </c>
      <c r="AV128" s="13" t="s">
        <v>80</v>
      </c>
      <c r="AW128" s="13" t="s">
        <v>33</v>
      </c>
      <c r="AX128" s="13" t="s">
        <v>72</v>
      </c>
      <c r="AY128" s="194" t="s">
        <v>133</v>
      </c>
    </row>
    <row r="129" s="14" customFormat="1">
      <c r="A129" s="14"/>
      <c r="B129" s="200"/>
      <c r="C129" s="14"/>
      <c r="D129" s="193" t="s">
        <v>144</v>
      </c>
      <c r="E129" s="201" t="s">
        <v>3</v>
      </c>
      <c r="F129" s="202" t="s">
        <v>919</v>
      </c>
      <c r="G129" s="14"/>
      <c r="H129" s="203">
        <v>25.199999999999999</v>
      </c>
      <c r="I129" s="204"/>
      <c r="J129" s="14"/>
      <c r="K129" s="14"/>
      <c r="L129" s="200"/>
      <c r="M129" s="205"/>
      <c r="N129" s="206"/>
      <c r="O129" s="206"/>
      <c r="P129" s="206"/>
      <c r="Q129" s="206"/>
      <c r="R129" s="206"/>
      <c r="S129" s="206"/>
      <c r="T129" s="20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1" t="s">
        <v>144</v>
      </c>
      <c r="AU129" s="201" t="s">
        <v>153</v>
      </c>
      <c r="AV129" s="14" t="s">
        <v>82</v>
      </c>
      <c r="AW129" s="14" t="s">
        <v>33</v>
      </c>
      <c r="AX129" s="14" t="s">
        <v>72</v>
      </c>
      <c r="AY129" s="201" t="s">
        <v>133</v>
      </c>
    </row>
    <row r="130" s="13" customFormat="1">
      <c r="A130" s="13"/>
      <c r="B130" s="192"/>
      <c r="C130" s="13"/>
      <c r="D130" s="193" t="s">
        <v>144</v>
      </c>
      <c r="E130" s="194" t="s">
        <v>3</v>
      </c>
      <c r="F130" s="195" t="s">
        <v>920</v>
      </c>
      <c r="G130" s="13"/>
      <c r="H130" s="194" t="s">
        <v>3</v>
      </c>
      <c r="I130" s="196"/>
      <c r="J130" s="13"/>
      <c r="K130" s="13"/>
      <c r="L130" s="192"/>
      <c r="M130" s="197"/>
      <c r="N130" s="198"/>
      <c r="O130" s="198"/>
      <c r="P130" s="198"/>
      <c r="Q130" s="198"/>
      <c r="R130" s="198"/>
      <c r="S130" s="198"/>
      <c r="T130" s="19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4" t="s">
        <v>144</v>
      </c>
      <c r="AU130" s="194" t="s">
        <v>153</v>
      </c>
      <c r="AV130" s="13" t="s">
        <v>80</v>
      </c>
      <c r="AW130" s="13" t="s">
        <v>33</v>
      </c>
      <c r="AX130" s="13" t="s">
        <v>72</v>
      </c>
      <c r="AY130" s="194" t="s">
        <v>133</v>
      </c>
    </row>
    <row r="131" s="13" customFormat="1">
      <c r="A131" s="13"/>
      <c r="B131" s="192"/>
      <c r="C131" s="13"/>
      <c r="D131" s="193" t="s">
        <v>144</v>
      </c>
      <c r="E131" s="194" t="s">
        <v>3</v>
      </c>
      <c r="F131" s="195" t="s">
        <v>918</v>
      </c>
      <c r="G131" s="13"/>
      <c r="H131" s="194" t="s">
        <v>3</v>
      </c>
      <c r="I131" s="196"/>
      <c r="J131" s="13"/>
      <c r="K131" s="13"/>
      <c r="L131" s="192"/>
      <c r="M131" s="197"/>
      <c r="N131" s="198"/>
      <c r="O131" s="198"/>
      <c r="P131" s="198"/>
      <c r="Q131" s="198"/>
      <c r="R131" s="198"/>
      <c r="S131" s="198"/>
      <c r="T131" s="19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4" t="s">
        <v>144</v>
      </c>
      <c r="AU131" s="194" t="s">
        <v>153</v>
      </c>
      <c r="AV131" s="13" t="s">
        <v>80</v>
      </c>
      <c r="AW131" s="13" t="s">
        <v>33</v>
      </c>
      <c r="AX131" s="13" t="s">
        <v>72</v>
      </c>
      <c r="AY131" s="194" t="s">
        <v>133</v>
      </c>
    </row>
    <row r="132" s="14" customFormat="1">
      <c r="A132" s="14"/>
      <c r="B132" s="200"/>
      <c r="C132" s="14"/>
      <c r="D132" s="193" t="s">
        <v>144</v>
      </c>
      <c r="E132" s="201" t="s">
        <v>3</v>
      </c>
      <c r="F132" s="202" t="s">
        <v>921</v>
      </c>
      <c r="G132" s="14"/>
      <c r="H132" s="203">
        <v>10.1</v>
      </c>
      <c r="I132" s="204"/>
      <c r="J132" s="14"/>
      <c r="K132" s="14"/>
      <c r="L132" s="200"/>
      <c r="M132" s="205"/>
      <c r="N132" s="206"/>
      <c r="O132" s="206"/>
      <c r="P132" s="206"/>
      <c r="Q132" s="206"/>
      <c r="R132" s="206"/>
      <c r="S132" s="206"/>
      <c r="T132" s="20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1" t="s">
        <v>144</v>
      </c>
      <c r="AU132" s="201" t="s">
        <v>153</v>
      </c>
      <c r="AV132" s="14" t="s">
        <v>82</v>
      </c>
      <c r="AW132" s="14" t="s">
        <v>33</v>
      </c>
      <c r="AX132" s="14" t="s">
        <v>72</v>
      </c>
      <c r="AY132" s="201" t="s">
        <v>133</v>
      </c>
    </row>
    <row r="133" s="15" customFormat="1">
      <c r="A133" s="15"/>
      <c r="B133" s="208"/>
      <c r="C133" s="15"/>
      <c r="D133" s="193" t="s">
        <v>144</v>
      </c>
      <c r="E133" s="209" t="s">
        <v>3</v>
      </c>
      <c r="F133" s="210" t="s">
        <v>161</v>
      </c>
      <c r="G133" s="15"/>
      <c r="H133" s="211">
        <v>35.299999999999997</v>
      </c>
      <c r="I133" s="212"/>
      <c r="J133" s="15"/>
      <c r="K133" s="15"/>
      <c r="L133" s="208"/>
      <c r="M133" s="213"/>
      <c r="N133" s="214"/>
      <c r="O133" s="214"/>
      <c r="P133" s="214"/>
      <c r="Q133" s="214"/>
      <c r="R133" s="214"/>
      <c r="S133" s="214"/>
      <c r="T133" s="2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9" t="s">
        <v>144</v>
      </c>
      <c r="AU133" s="209" t="s">
        <v>153</v>
      </c>
      <c r="AV133" s="15" t="s">
        <v>140</v>
      </c>
      <c r="AW133" s="15" t="s">
        <v>33</v>
      </c>
      <c r="AX133" s="15" t="s">
        <v>80</v>
      </c>
      <c r="AY133" s="209" t="s">
        <v>133</v>
      </c>
    </row>
    <row r="134" s="2" customFormat="1" ht="21.75" customHeight="1">
      <c r="A134" s="39"/>
      <c r="B134" s="173"/>
      <c r="C134" s="216" t="s">
        <v>190</v>
      </c>
      <c r="D134" s="216" t="s">
        <v>218</v>
      </c>
      <c r="E134" s="217" t="s">
        <v>922</v>
      </c>
      <c r="F134" s="218" t="s">
        <v>923</v>
      </c>
      <c r="G134" s="219" t="s">
        <v>205</v>
      </c>
      <c r="H134" s="220">
        <v>271.52999999999997</v>
      </c>
      <c r="I134" s="221"/>
      <c r="J134" s="222">
        <f>ROUND(I134*H134,2)</f>
        <v>0</v>
      </c>
      <c r="K134" s="218" t="s">
        <v>879</v>
      </c>
      <c r="L134" s="223"/>
      <c r="M134" s="224" t="s">
        <v>3</v>
      </c>
      <c r="N134" s="225" t="s">
        <v>43</v>
      </c>
      <c r="O134" s="73"/>
      <c r="P134" s="183">
        <f>O134*H134</f>
        <v>0</v>
      </c>
      <c r="Q134" s="183">
        <v>1</v>
      </c>
      <c r="R134" s="183">
        <f>Q134*H134</f>
        <v>271.52999999999997</v>
      </c>
      <c r="S134" s="183">
        <v>0</v>
      </c>
      <c r="T134" s="18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85" t="s">
        <v>906</v>
      </c>
      <c r="AT134" s="185" t="s">
        <v>218</v>
      </c>
      <c r="AU134" s="185" t="s">
        <v>153</v>
      </c>
      <c r="AY134" s="20" t="s">
        <v>133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0" t="s">
        <v>80</v>
      </c>
      <c r="BK134" s="186">
        <f>ROUND(I134*H134,2)</f>
        <v>0</v>
      </c>
      <c r="BL134" s="20" t="s">
        <v>906</v>
      </c>
      <c r="BM134" s="185" t="s">
        <v>924</v>
      </c>
    </row>
    <row r="135" s="13" customFormat="1">
      <c r="A135" s="13"/>
      <c r="B135" s="192"/>
      <c r="C135" s="13"/>
      <c r="D135" s="193" t="s">
        <v>144</v>
      </c>
      <c r="E135" s="194" t="s">
        <v>3</v>
      </c>
      <c r="F135" s="195" t="s">
        <v>925</v>
      </c>
      <c r="G135" s="13"/>
      <c r="H135" s="194" t="s">
        <v>3</v>
      </c>
      <c r="I135" s="196"/>
      <c r="J135" s="13"/>
      <c r="K135" s="13"/>
      <c r="L135" s="192"/>
      <c r="M135" s="197"/>
      <c r="N135" s="198"/>
      <c r="O135" s="198"/>
      <c r="P135" s="198"/>
      <c r="Q135" s="198"/>
      <c r="R135" s="198"/>
      <c r="S135" s="198"/>
      <c r="T135" s="19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4" t="s">
        <v>144</v>
      </c>
      <c r="AU135" s="194" t="s">
        <v>153</v>
      </c>
      <c r="AV135" s="13" t="s">
        <v>80</v>
      </c>
      <c r="AW135" s="13" t="s">
        <v>33</v>
      </c>
      <c r="AX135" s="13" t="s">
        <v>72</v>
      </c>
      <c r="AY135" s="194" t="s">
        <v>133</v>
      </c>
    </row>
    <row r="136" s="14" customFormat="1">
      <c r="A136" s="14"/>
      <c r="B136" s="200"/>
      <c r="C136" s="14"/>
      <c r="D136" s="193" t="s">
        <v>144</v>
      </c>
      <c r="E136" s="201" t="s">
        <v>3</v>
      </c>
      <c r="F136" s="202" t="s">
        <v>926</v>
      </c>
      <c r="G136" s="14"/>
      <c r="H136" s="203">
        <v>250.31999999999999</v>
      </c>
      <c r="I136" s="204"/>
      <c r="J136" s="14"/>
      <c r="K136" s="14"/>
      <c r="L136" s="200"/>
      <c r="M136" s="205"/>
      <c r="N136" s="206"/>
      <c r="O136" s="206"/>
      <c r="P136" s="206"/>
      <c r="Q136" s="206"/>
      <c r="R136" s="206"/>
      <c r="S136" s="206"/>
      <c r="T136" s="20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1" t="s">
        <v>144</v>
      </c>
      <c r="AU136" s="201" t="s">
        <v>153</v>
      </c>
      <c r="AV136" s="14" t="s">
        <v>82</v>
      </c>
      <c r="AW136" s="14" t="s">
        <v>33</v>
      </c>
      <c r="AX136" s="14" t="s">
        <v>72</v>
      </c>
      <c r="AY136" s="201" t="s">
        <v>133</v>
      </c>
    </row>
    <row r="137" s="13" customFormat="1">
      <c r="A137" s="13"/>
      <c r="B137" s="192"/>
      <c r="C137" s="13"/>
      <c r="D137" s="193" t="s">
        <v>144</v>
      </c>
      <c r="E137" s="194" t="s">
        <v>3</v>
      </c>
      <c r="F137" s="195" t="s">
        <v>920</v>
      </c>
      <c r="G137" s="13"/>
      <c r="H137" s="194" t="s">
        <v>3</v>
      </c>
      <c r="I137" s="196"/>
      <c r="J137" s="13"/>
      <c r="K137" s="13"/>
      <c r="L137" s="192"/>
      <c r="M137" s="197"/>
      <c r="N137" s="198"/>
      <c r="O137" s="198"/>
      <c r="P137" s="198"/>
      <c r="Q137" s="198"/>
      <c r="R137" s="198"/>
      <c r="S137" s="198"/>
      <c r="T137" s="19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4" t="s">
        <v>144</v>
      </c>
      <c r="AU137" s="194" t="s">
        <v>153</v>
      </c>
      <c r="AV137" s="13" t="s">
        <v>80</v>
      </c>
      <c r="AW137" s="13" t="s">
        <v>33</v>
      </c>
      <c r="AX137" s="13" t="s">
        <v>72</v>
      </c>
      <c r="AY137" s="194" t="s">
        <v>133</v>
      </c>
    </row>
    <row r="138" s="13" customFormat="1">
      <c r="A138" s="13"/>
      <c r="B138" s="192"/>
      <c r="C138" s="13"/>
      <c r="D138" s="193" t="s">
        <v>144</v>
      </c>
      <c r="E138" s="194" t="s">
        <v>3</v>
      </c>
      <c r="F138" s="195" t="s">
        <v>918</v>
      </c>
      <c r="G138" s="13"/>
      <c r="H138" s="194" t="s">
        <v>3</v>
      </c>
      <c r="I138" s="196"/>
      <c r="J138" s="13"/>
      <c r="K138" s="13"/>
      <c r="L138" s="192"/>
      <c r="M138" s="197"/>
      <c r="N138" s="198"/>
      <c r="O138" s="198"/>
      <c r="P138" s="198"/>
      <c r="Q138" s="198"/>
      <c r="R138" s="198"/>
      <c r="S138" s="198"/>
      <c r="T138" s="19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4" t="s">
        <v>144</v>
      </c>
      <c r="AU138" s="194" t="s">
        <v>153</v>
      </c>
      <c r="AV138" s="13" t="s">
        <v>80</v>
      </c>
      <c r="AW138" s="13" t="s">
        <v>33</v>
      </c>
      <c r="AX138" s="13" t="s">
        <v>72</v>
      </c>
      <c r="AY138" s="194" t="s">
        <v>133</v>
      </c>
    </row>
    <row r="139" s="14" customFormat="1">
      <c r="A139" s="14"/>
      <c r="B139" s="200"/>
      <c r="C139" s="14"/>
      <c r="D139" s="193" t="s">
        <v>144</v>
      </c>
      <c r="E139" s="201" t="s">
        <v>3</v>
      </c>
      <c r="F139" s="202" t="s">
        <v>927</v>
      </c>
      <c r="G139" s="14"/>
      <c r="H139" s="203">
        <v>21.210000000000001</v>
      </c>
      <c r="I139" s="204"/>
      <c r="J139" s="14"/>
      <c r="K139" s="14"/>
      <c r="L139" s="200"/>
      <c r="M139" s="205"/>
      <c r="N139" s="206"/>
      <c r="O139" s="206"/>
      <c r="P139" s="206"/>
      <c r="Q139" s="206"/>
      <c r="R139" s="206"/>
      <c r="S139" s="206"/>
      <c r="T139" s="20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1" t="s">
        <v>144</v>
      </c>
      <c r="AU139" s="201" t="s">
        <v>153</v>
      </c>
      <c r="AV139" s="14" t="s">
        <v>82</v>
      </c>
      <c r="AW139" s="14" t="s">
        <v>33</v>
      </c>
      <c r="AX139" s="14" t="s">
        <v>72</v>
      </c>
      <c r="AY139" s="201" t="s">
        <v>133</v>
      </c>
    </row>
    <row r="140" s="15" customFormat="1">
      <c r="A140" s="15"/>
      <c r="B140" s="208"/>
      <c r="C140" s="15"/>
      <c r="D140" s="193" t="s">
        <v>144</v>
      </c>
      <c r="E140" s="209" t="s">
        <v>3</v>
      </c>
      <c r="F140" s="210" t="s">
        <v>161</v>
      </c>
      <c r="G140" s="15"/>
      <c r="H140" s="211">
        <v>271.52999999999997</v>
      </c>
      <c r="I140" s="212"/>
      <c r="J140" s="15"/>
      <c r="K140" s="15"/>
      <c r="L140" s="208"/>
      <c r="M140" s="213"/>
      <c r="N140" s="214"/>
      <c r="O140" s="214"/>
      <c r="P140" s="214"/>
      <c r="Q140" s="214"/>
      <c r="R140" s="214"/>
      <c r="S140" s="214"/>
      <c r="T140" s="2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09" t="s">
        <v>144</v>
      </c>
      <c r="AU140" s="209" t="s">
        <v>153</v>
      </c>
      <c r="AV140" s="15" t="s">
        <v>140</v>
      </c>
      <c r="AW140" s="15" t="s">
        <v>33</v>
      </c>
      <c r="AX140" s="15" t="s">
        <v>80</v>
      </c>
      <c r="AY140" s="209" t="s">
        <v>133</v>
      </c>
    </row>
    <row r="141" s="2" customFormat="1" ht="55.5" customHeight="1">
      <c r="A141" s="39"/>
      <c r="B141" s="173"/>
      <c r="C141" s="174" t="s">
        <v>196</v>
      </c>
      <c r="D141" s="174" t="s">
        <v>135</v>
      </c>
      <c r="E141" s="175" t="s">
        <v>928</v>
      </c>
      <c r="F141" s="176" t="s">
        <v>929</v>
      </c>
      <c r="G141" s="177" t="s">
        <v>878</v>
      </c>
      <c r="H141" s="178">
        <v>0.20200000000000001</v>
      </c>
      <c r="I141" s="179"/>
      <c r="J141" s="180">
        <f>ROUND(I141*H141,2)</f>
        <v>0</v>
      </c>
      <c r="K141" s="176" t="s">
        <v>879</v>
      </c>
      <c r="L141" s="40"/>
      <c r="M141" s="181" t="s">
        <v>3</v>
      </c>
      <c r="N141" s="182" t="s">
        <v>43</v>
      </c>
      <c r="O141" s="73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85" t="s">
        <v>140</v>
      </c>
      <c r="AT141" s="185" t="s">
        <v>135</v>
      </c>
      <c r="AU141" s="185" t="s">
        <v>153</v>
      </c>
      <c r="AY141" s="20" t="s">
        <v>133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0" t="s">
        <v>80</v>
      </c>
      <c r="BK141" s="186">
        <f>ROUND(I141*H141,2)</f>
        <v>0</v>
      </c>
      <c r="BL141" s="20" t="s">
        <v>140</v>
      </c>
      <c r="BM141" s="185" t="s">
        <v>930</v>
      </c>
    </row>
    <row r="142" s="2" customFormat="1">
      <c r="A142" s="39"/>
      <c r="B142" s="40"/>
      <c r="C142" s="39"/>
      <c r="D142" s="193" t="s">
        <v>257</v>
      </c>
      <c r="E142" s="39"/>
      <c r="F142" s="226" t="s">
        <v>931</v>
      </c>
      <c r="G142" s="39"/>
      <c r="H142" s="39"/>
      <c r="I142" s="189"/>
      <c r="J142" s="39"/>
      <c r="K142" s="39"/>
      <c r="L142" s="40"/>
      <c r="M142" s="190"/>
      <c r="N142" s="191"/>
      <c r="O142" s="73"/>
      <c r="P142" s="73"/>
      <c r="Q142" s="73"/>
      <c r="R142" s="73"/>
      <c r="S142" s="73"/>
      <c r="T142" s="7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20" t="s">
        <v>257</v>
      </c>
      <c r="AU142" s="20" t="s">
        <v>153</v>
      </c>
    </row>
    <row r="143" s="13" customFormat="1">
      <c r="A143" s="13"/>
      <c r="B143" s="192"/>
      <c r="C143" s="13"/>
      <c r="D143" s="193" t="s">
        <v>144</v>
      </c>
      <c r="E143" s="194" t="s">
        <v>3</v>
      </c>
      <c r="F143" s="195" t="s">
        <v>932</v>
      </c>
      <c r="G143" s="13"/>
      <c r="H143" s="194" t="s">
        <v>3</v>
      </c>
      <c r="I143" s="196"/>
      <c r="J143" s="13"/>
      <c r="K143" s="13"/>
      <c r="L143" s="192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4" t="s">
        <v>144</v>
      </c>
      <c r="AU143" s="194" t="s">
        <v>153</v>
      </c>
      <c r="AV143" s="13" t="s">
        <v>80</v>
      </c>
      <c r="AW143" s="13" t="s">
        <v>33</v>
      </c>
      <c r="AX143" s="13" t="s">
        <v>72</v>
      </c>
      <c r="AY143" s="194" t="s">
        <v>133</v>
      </c>
    </row>
    <row r="144" s="14" customFormat="1">
      <c r="A144" s="14"/>
      <c r="B144" s="200"/>
      <c r="C144" s="14"/>
      <c r="D144" s="193" t="s">
        <v>144</v>
      </c>
      <c r="E144" s="201" t="s">
        <v>3</v>
      </c>
      <c r="F144" s="202" t="s">
        <v>933</v>
      </c>
      <c r="G144" s="14"/>
      <c r="H144" s="203">
        <v>0.10100000000000001</v>
      </c>
      <c r="I144" s="204"/>
      <c r="J144" s="14"/>
      <c r="K144" s="14"/>
      <c r="L144" s="200"/>
      <c r="M144" s="205"/>
      <c r="N144" s="206"/>
      <c r="O144" s="206"/>
      <c r="P144" s="206"/>
      <c r="Q144" s="206"/>
      <c r="R144" s="206"/>
      <c r="S144" s="206"/>
      <c r="T144" s="20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1" t="s">
        <v>144</v>
      </c>
      <c r="AU144" s="201" t="s">
        <v>153</v>
      </c>
      <c r="AV144" s="14" t="s">
        <v>82</v>
      </c>
      <c r="AW144" s="14" t="s">
        <v>33</v>
      </c>
      <c r="AX144" s="14" t="s">
        <v>72</v>
      </c>
      <c r="AY144" s="201" t="s">
        <v>133</v>
      </c>
    </row>
    <row r="145" s="13" customFormat="1">
      <c r="A145" s="13"/>
      <c r="B145" s="192"/>
      <c r="C145" s="13"/>
      <c r="D145" s="193" t="s">
        <v>144</v>
      </c>
      <c r="E145" s="194" t="s">
        <v>3</v>
      </c>
      <c r="F145" s="195" t="s">
        <v>920</v>
      </c>
      <c r="G145" s="13"/>
      <c r="H145" s="194" t="s">
        <v>3</v>
      </c>
      <c r="I145" s="196"/>
      <c r="J145" s="13"/>
      <c r="K145" s="13"/>
      <c r="L145" s="192"/>
      <c r="M145" s="197"/>
      <c r="N145" s="198"/>
      <c r="O145" s="198"/>
      <c r="P145" s="198"/>
      <c r="Q145" s="198"/>
      <c r="R145" s="198"/>
      <c r="S145" s="198"/>
      <c r="T145" s="19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4" t="s">
        <v>144</v>
      </c>
      <c r="AU145" s="194" t="s">
        <v>153</v>
      </c>
      <c r="AV145" s="13" t="s">
        <v>80</v>
      </c>
      <c r="AW145" s="13" t="s">
        <v>33</v>
      </c>
      <c r="AX145" s="13" t="s">
        <v>72</v>
      </c>
      <c r="AY145" s="194" t="s">
        <v>133</v>
      </c>
    </row>
    <row r="146" s="13" customFormat="1">
      <c r="A146" s="13"/>
      <c r="B146" s="192"/>
      <c r="C146" s="13"/>
      <c r="D146" s="193" t="s">
        <v>144</v>
      </c>
      <c r="E146" s="194" t="s">
        <v>3</v>
      </c>
      <c r="F146" s="195" t="s">
        <v>932</v>
      </c>
      <c r="G146" s="13"/>
      <c r="H146" s="194" t="s">
        <v>3</v>
      </c>
      <c r="I146" s="196"/>
      <c r="J146" s="13"/>
      <c r="K146" s="13"/>
      <c r="L146" s="192"/>
      <c r="M146" s="197"/>
      <c r="N146" s="198"/>
      <c r="O146" s="198"/>
      <c r="P146" s="198"/>
      <c r="Q146" s="198"/>
      <c r="R146" s="198"/>
      <c r="S146" s="198"/>
      <c r="T146" s="19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4" t="s">
        <v>144</v>
      </c>
      <c r="AU146" s="194" t="s">
        <v>153</v>
      </c>
      <c r="AV146" s="13" t="s">
        <v>80</v>
      </c>
      <c r="AW146" s="13" t="s">
        <v>33</v>
      </c>
      <c r="AX146" s="13" t="s">
        <v>72</v>
      </c>
      <c r="AY146" s="194" t="s">
        <v>133</v>
      </c>
    </row>
    <row r="147" s="14" customFormat="1">
      <c r="A147" s="14"/>
      <c r="B147" s="200"/>
      <c r="C147" s="14"/>
      <c r="D147" s="193" t="s">
        <v>144</v>
      </c>
      <c r="E147" s="201" t="s">
        <v>3</v>
      </c>
      <c r="F147" s="202" t="s">
        <v>933</v>
      </c>
      <c r="G147" s="14"/>
      <c r="H147" s="203">
        <v>0.10100000000000001</v>
      </c>
      <c r="I147" s="204"/>
      <c r="J147" s="14"/>
      <c r="K147" s="14"/>
      <c r="L147" s="200"/>
      <c r="M147" s="205"/>
      <c r="N147" s="206"/>
      <c r="O147" s="206"/>
      <c r="P147" s="206"/>
      <c r="Q147" s="206"/>
      <c r="R147" s="206"/>
      <c r="S147" s="206"/>
      <c r="T147" s="20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1" t="s">
        <v>144</v>
      </c>
      <c r="AU147" s="201" t="s">
        <v>153</v>
      </c>
      <c r="AV147" s="14" t="s">
        <v>82</v>
      </c>
      <c r="AW147" s="14" t="s">
        <v>33</v>
      </c>
      <c r="AX147" s="14" t="s">
        <v>72</v>
      </c>
      <c r="AY147" s="201" t="s">
        <v>133</v>
      </c>
    </row>
    <row r="148" s="15" customFormat="1">
      <c r="A148" s="15"/>
      <c r="B148" s="208"/>
      <c r="C148" s="15"/>
      <c r="D148" s="193" t="s">
        <v>144</v>
      </c>
      <c r="E148" s="209" t="s">
        <v>3</v>
      </c>
      <c r="F148" s="210" t="s">
        <v>161</v>
      </c>
      <c r="G148" s="15"/>
      <c r="H148" s="211">
        <v>0.20200000000000001</v>
      </c>
      <c r="I148" s="212"/>
      <c r="J148" s="15"/>
      <c r="K148" s="15"/>
      <c r="L148" s="208"/>
      <c r="M148" s="213"/>
      <c r="N148" s="214"/>
      <c r="O148" s="214"/>
      <c r="P148" s="214"/>
      <c r="Q148" s="214"/>
      <c r="R148" s="214"/>
      <c r="S148" s="214"/>
      <c r="T148" s="2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09" t="s">
        <v>144</v>
      </c>
      <c r="AU148" s="209" t="s">
        <v>153</v>
      </c>
      <c r="AV148" s="15" t="s">
        <v>140</v>
      </c>
      <c r="AW148" s="15" t="s">
        <v>33</v>
      </c>
      <c r="AX148" s="15" t="s">
        <v>80</v>
      </c>
      <c r="AY148" s="209" t="s">
        <v>133</v>
      </c>
    </row>
    <row r="149" s="2" customFormat="1" ht="16.5" customHeight="1">
      <c r="A149" s="39"/>
      <c r="B149" s="173"/>
      <c r="C149" s="216" t="s">
        <v>202</v>
      </c>
      <c r="D149" s="216" t="s">
        <v>218</v>
      </c>
      <c r="E149" s="217" t="s">
        <v>934</v>
      </c>
      <c r="F149" s="218" t="s">
        <v>935</v>
      </c>
      <c r="G149" s="219" t="s">
        <v>227</v>
      </c>
      <c r="H149" s="220">
        <v>100</v>
      </c>
      <c r="I149" s="221"/>
      <c r="J149" s="222">
        <f>ROUND(I149*H149,2)</f>
        <v>0</v>
      </c>
      <c r="K149" s="218" t="s">
        <v>879</v>
      </c>
      <c r="L149" s="223"/>
      <c r="M149" s="224" t="s">
        <v>3</v>
      </c>
      <c r="N149" s="225" t="s">
        <v>43</v>
      </c>
      <c r="O149" s="73"/>
      <c r="P149" s="183">
        <f>O149*H149</f>
        <v>0</v>
      </c>
      <c r="Q149" s="183">
        <v>0.049390000000000003</v>
      </c>
      <c r="R149" s="183">
        <f>Q149*H149</f>
        <v>4.9390000000000001</v>
      </c>
      <c r="S149" s="183">
        <v>0</v>
      </c>
      <c r="T149" s="18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85" t="s">
        <v>936</v>
      </c>
      <c r="AT149" s="185" t="s">
        <v>218</v>
      </c>
      <c r="AU149" s="185" t="s">
        <v>153</v>
      </c>
      <c r="AY149" s="20" t="s">
        <v>133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20" t="s">
        <v>80</v>
      </c>
      <c r="BK149" s="186">
        <f>ROUND(I149*H149,2)</f>
        <v>0</v>
      </c>
      <c r="BL149" s="20" t="s">
        <v>936</v>
      </c>
      <c r="BM149" s="185" t="s">
        <v>937</v>
      </c>
    </row>
    <row r="150" s="13" customFormat="1">
      <c r="A150" s="13"/>
      <c r="B150" s="192"/>
      <c r="C150" s="13"/>
      <c r="D150" s="193" t="s">
        <v>144</v>
      </c>
      <c r="E150" s="194" t="s">
        <v>3</v>
      </c>
      <c r="F150" s="195" t="s">
        <v>938</v>
      </c>
      <c r="G150" s="13"/>
      <c r="H150" s="194" t="s">
        <v>3</v>
      </c>
      <c r="I150" s="196"/>
      <c r="J150" s="13"/>
      <c r="K150" s="13"/>
      <c r="L150" s="192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4" t="s">
        <v>144</v>
      </c>
      <c r="AU150" s="194" t="s">
        <v>153</v>
      </c>
      <c r="AV150" s="13" t="s">
        <v>80</v>
      </c>
      <c r="AW150" s="13" t="s">
        <v>33</v>
      </c>
      <c r="AX150" s="13" t="s">
        <v>72</v>
      </c>
      <c r="AY150" s="194" t="s">
        <v>133</v>
      </c>
    </row>
    <row r="151" s="14" customFormat="1">
      <c r="A151" s="14"/>
      <c r="B151" s="200"/>
      <c r="C151" s="14"/>
      <c r="D151" s="193" t="s">
        <v>144</v>
      </c>
      <c r="E151" s="201" t="s">
        <v>3</v>
      </c>
      <c r="F151" s="202" t="s">
        <v>939</v>
      </c>
      <c r="G151" s="14"/>
      <c r="H151" s="203">
        <v>100</v>
      </c>
      <c r="I151" s="204"/>
      <c r="J151" s="14"/>
      <c r="K151" s="14"/>
      <c r="L151" s="200"/>
      <c r="M151" s="205"/>
      <c r="N151" s="206"/>
      <c r="O151" s="206"/>
      <c r="P151" s="206"/>
      <c r="Q151" s="206"/>
      <c r="R151" s="206"/>
      <c r="S151" s="206"/>
      <c r="T151" s="20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1" t="s">
        <v>144</v>
      </c>
      <c r="AU151" s="201" t="s">
        <v>153</v>
      </c>
      <c r="AV151" s="14" t="s">
        <v>82</v>
      </c>
      <c r="AW151" s="14" t="s">
        <v>33</v>
      </c>
      <c r="AX151" s="14" t="s">
        <v>72</v>
      </c>
      <c r="AY151" s="201" t="s">
        <v>133</v>
      </c>
    </row>
    <row r="152" s="15" customFormat="1">
      <c r="A152" s="15"/>
      <c r="B152" s="208"/>
      <c r="C152" s="15"/>
      <c r="D152" s="193" t="s">
        <v>144</v>
      </c>
      <c r="E152" s="209" t="s">
        <v>3</v>
      </c>
      <c r="F152" s="210" t="s">
        <v>161</v>
      </c>
      <c r="G152" s="15"/>
      <c r="H152" s="211">
        <v>100</v>
      </c>
      <c r="I152" s="212"/>
      <c r="J152" s="15"/>
      <c r="K152" s="15"/>
      <c r="L152" s="208"/>
      <c r="M152" s="213"/>
      <c r="N152" s="214"/>
      <c r="O152" s="214"/>
      <c r="P152" s="214"/>
      <c r="Q152" s="214"/>
      <c r="R152" s="214"/>
      <c r="S152" s="214"/>
      <c r="T152" s="2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9" t="s">
        <v>144</v>
      </c>
      <c r="AU152" s="209" t="s">
        <v>153</v>
      </c>
      <c r="AV152" s="15" t="s">
        <v>140</v>
      </c>
      <c r="AW152" s="15" t="s">
        <v>33</v>
      </c>
      <c r="AX152" s="15" t="s">
        <v>80</v>
      </c>
      <c r="AY152" s="209" t="s">
        <v>133</v>
      </c>
    </row>
    <row r="153" s="2" customFormat="1" ht="37.8" customHeight="1">
      <c r="A153" s="39"/>
      <c r="B153" s="173"/>
      <c r="C153" s="216" t="s">
        <v>210</v>
      </c>
      <c r="D153" s="216" t="s">
        <v>218</v>
      </c>
      <c r="E153" s="217" t="s">
        <v>940</v>
      </c>
      <c r="F153" s="218" t="s">
        <v>941</v>
      </c>
      <c r="G153" s="219" t="s">
        <v>240</v>
      </c>
      <c r="H153" s="220">
        <v>82</v>
      </c>
      <c r="I153" s="221"/>
      <c r="J153" s="222">
        <f>ROUND(I153*H153,2)</f>
        <v>0</v>
      </c>
      <c r="K153" s="218" t="s">
        <v>879</v>
      </c>
      <c r="L153" s="223"/>
      <c r="M153" s="224" t="s">
        <v>3</v>
      </c>
      <c r="N153" s="225" t="s">
        <v>43</v>
      </c>
      <c r="O153" s="73"/>
      <c r="P153" s="183">
        <f>O153*H153</f>
        <v>0</v>
      </c>
      <c r="Q153" s="183">
        <v>0.32729999999999998</v>
      </c>
      <c r="R153" s="183">
        <f>Q153*H153</f>
        <v>26.8386</v>
      </c>
      <c r="S153" s="183">
        <v>0</v>
      </c>
      <c r="T153" s="18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85" t="s">
        <v>936</v>
      </c>
      <c r="AT153" s="185" t="s">
        <v>218</v>
      </c>
      <c r="AU153" s="185" t="s">
        <v>153</v>
      </c>
      <c r="AY153" s="20" t="s">
        <v>133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20" t="s">
        <v>80</v>
      </c>
      <c r="BK153" s="186">
        <f>ROUND(I153*H153,2)</f>
        <v>0</v>
      </c>
      <c r="BL153" s="20" t="s">
        <v>936</v>
      </c>
      <c r="BM153" s="185" t="s">
        <v>942</v>
      </c>
    </row>
    <row r="154" s="13" customFormat="1">
      <c r="A154" s="13"/>
      <c r="B154" s="192"/>
      <c r="C154" s="13"/>
      <c r="D154" s="193" t="s">
        <v>144</v>
      </c>
      <c r="E154" s="194" t="s">
        <v>3</v>
      </c>
      <c r="F154" s="195" t="s">
        <v>943</v>
      </c>
      <c r="G154" s="13"/>
      <c r="H154" s="194" t="s">
        <v>3</v>
      </c>
      <c r="I154" s="196"/>
      <c r="J154" s="13"/>
      <c r="K154" s="13"/>
      <c r="L154" s="192"/>
      <c r="M154" s="197"/>
      <c r="N154" s="198"/>
      <c r="O154" s="198"/>
      <c r="P154" s="198"/>
      <c r="Q154" s="198"/>
      <c r="R154" s="198"/>
      <c r="S154" s="198"/>
      <c r="T154" s="19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4" t="s">
        <v>144</v>
      </c>
      <c r="AU154" s="194" t="s">
        <v>153</v>
      </c>
      <c r="AV154" s="13" t="s">
        <v>80</v>
      </c>
      <c r="AW154" s="13" t="s">
        <v>33</v>
      </c>
      <c r="AX154" s="13" t="s">
        <v>72</v>
      </c>
      <c r="AY154" s="194" t="s">
        <v>133</v>
      </c>
    </row>
    <row r="155" s="14" customFormat="1">
      <c r="A155" s="14"/>
      <c r="B155" s="200"/>
      <c r="C155" s="14"/>
      <c r="D155" s="193" t="s">
        <v>144</v>
      </c>
      <c r="E155" s="201" t="s">
        <v>3</v>
      </c>
      <c r="F155" s="202" t="s">
        <v>944</v>
      </c>
      <c r="G155" s="14"/>
      <c r="H155" s="203">
        <v>82</v>
      </c>
      <c r="I155" s="204"/>
      <c r="J155" s="14"/>
      <c r="K155" s="14"/>
      <c r="L155" s="200"/>
      <c r="M155" s="205"/>
      <c r="N155" s="206"/>
      <c r="O155" s="206"/>
      <c r="P155" s="206"/>
      <c r="Q155" s="206"/>
      <c r="R155" s="206"/>
      <c r="S155" s="206"/>
      <c r="T155" s="20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1" t="s">
        <v>144</v>
      </c>
      <c r="AU155" s="201" t="s">
        <v>153</v>
      </c>
      <c r="AV155" s="14" t="s">
        <v>82</v>
      </c>
      <c r="AW155" s="14" t="s">
        <v>33</v>
      </c>
      <c r="AX155" s="14" t="s">
        <v>72</v>
      </c>
      <c r="AY155" s="201" t="s">
        <v>133</v>
      </c>
    </row>
    <row r="156" s="15" customFormat="1">
      <c r="A156" s="15"/>
      <c r="B156" s="208"/>
      <c r="C156" s="15"/>
      <c r="D156" s="193" t="s">
        <v>144</v>
      </c>
      <c r="E156" s="209" t="s">
        <v>3</v>
      </c>
      <c r="F156" s="210" t="s">
        <v>161</v>
      </c>
      <c r="G156" s="15"/>
      <c r="H156" s="211">
        <v>82</v>
      </c>
      <c r="I156" s="212"/>
      <c r="J156" s="15"/>
      <c r="K156" s="15"/>
      <c r="L156" s="208"/>
      <c r="M156" s="213"/>
      <c r="N156" s="214"/>
      <c r="O156" s="214"/>
      <c r="P156" s="214"/>
      <c r="Q156" s="214"/>
      <c r="R156" s="214"/>
      <c r="S156" s="214"/>
      <c r="T156" s="2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9" t="s">
        <v>144</v>
      </c>
      <c r="AU156" s="209" t="s">
        <v>153</v>
      </c>
      <c r="AV156" s="15" t="s">
        <v>140</v>
      </c>
      <c r="AW156" s="15" t="s">
        <v>33</v>
      </c>
      <c r="AX156" s="15" t="s">
        <v>80</v>
      </c>
      <c r="AY156" s="209" t="s">
        <v>133</v>
      </c>
    </row>
    <row r="157" s="2" customFormat="1" ht="128.55" customHeight="1">
      <c r="A157" s="39"/>
      <c r="B157" s="173"/>
      <c r="C157" s="174" t="s">
        <v>217</v>
      </c>
      <c r="D157" s="174" t="s">
        <v>135</v>
      </c>
      <c r="E157" s="175" t="s">
        <v>945</v>
      </c>
      <c r="F157" s="176" t="s">
        <v>946</v>
      </c>
      <c r="G157" s="177" t="s">
        <v>878</v>
      </c>
      <c r="H157" s="178">
        <v>0.10100000000000001</v>
      </c>
      <c r="I157" s="179"/>
      <c r="J157" s="180">
        <f>ROUND(I157*H157,2)</f>
        <v>0</v>
      </c>
      <c r="K157" s="176" t="s">
        <v>879</v>
      </c>
      <c r="L157" s="40"/>
      <c r="M157" s="181" t="s">
        <v>3</v>
      </c>
      <c r="N157" s="182" t="s">
        <v>43</v>
      </c>
      <c r="O157" s="73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85" t="s">
        <v>906</v>
      </c>
      <c r="AT157" s="185" t="s">
        <v>135</v>
      </c>
      <c r="AU157" s="185" t="s">
        <v>153</v>
      </c>
      <c r="AY157" s="20" t="s">
        <v>133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20" t="s">
        <v>80</v>
      </c>
      <c r="BK157" s="186">
        <f>ROUND(I157*H157,2)</f>
        <v>0</v>
      </c>
      <c r="BL157" s="20" t="s">
        <v>906</v>
      </c>
      <c r="BM157" s="185" t="s">
        <v>947</v>
      </c>
    </row>
    <row r="158" s="13" customFormat="1">
      <c r="A158" s="13"/>
      <c r="B158" s="192"/>
      <c r="C158" s="13"/>
      <c r="D158" s="193" t="s">
        <v>144</v>
      </c>
      <c r="E158" s="194" t="s">
        <v>3</v>
      </c>
      <c r="F158" s="195" t="s">
        <v>920</v>
      </c>
      <c r="G158" s="13"/>
      <c r="H158" s="194" t="s">
        <v>3</v>
      </c>
      <c r="I158" s="196"/>
      <c r="J158" s="13"/>
      <c r="K158" s="13"/>
      <c r="L158" s="192"/>
      <c r="M158" s="197"/>
      <c r="N158" s="198"/>
      <c r="O158" s="198"/>
      <c r="P158" s="198"/>
      <c r="Q158" s="198"/>
      <c r="R158" s="198"/>
      <c r="S158" s="198"/>
      <c r="T158" s="19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4" t="s">
        <v>144</v>
      </c>
      <c r="AU158" s="194" t="s">
        <v>153</v>
      </c>
      <c r="AV158" s="13" t="s">
        <v>80</v>
      </c>
      <c r="AW158" s="13" t="s">
        <v>33</v>
      </c>
      <c r="AX158" s="13" t="s">
        <v>72</v>
      </c>
      <c r="AY158" s="194" t="s">
        <v>133</v>
      </c>
    </row>
    <row r="159" s="13" customFormat="1">
      <c r="A159" s="13"/>
      <c r="B159" s="192"/>
      <c r="C159" s="13"/>
      <c r="D159" s="193" t="s">
        <v>144</v>
      </c>
      <c r="E159" s="194" t="s">
        <v>3</v>
      </c>
      <c r="F159" s="195" t="s">
        <v>948</v>
      </c>
      <c r="G159" s="13"/>
      <c r="H159" s="194" t="s">
        <v>3</v>
      </c>
      <c r="I159" s="196"/>
      <c r="J159" s="13"/>
      <c r="K159" s="13"/>
      <c r="L159" s="192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4" t="s">
        <v>144</v>
      </c>
      <c r="AU159" s="194" t="s">
        <v>153</v>
      </c>
      <c r="AV159" s="13" t="s">
        <v>80</v>
      </c>
      <c r="AW159" s="13" t="s">
        <v>33</v>
      </c>
      <c r="AX159" s="13" t="s">
        <v>72</v>
      </c>
      <c r="AY159" s="194" t="s">
        <v>133</v>
      </c>
    </row>
    <row r="160" s="14" customFormat="1">
      <c r="A160" s="14"/>
      <c r="B160" s="200"/>
      <c r="C160" s="14"/>
      <c r="D160" s="193" t="s">
        <v>144</v>
      </c>
      <c r="E160" s="201" t="s">
        <v>3</v>
      </c>
      <c r="F160" s="202" t="s">
        <v>933</v>
      </c>
      <c r="G160" s="14"/>
      <c r="H160" s="203">
        <v>0.10100000000000001</v>
      </c>
      <c r="I160" s="204"/>
      <c r="J160" s="14"/>
      <c r="K160" s="14"/>
      <c r="L160" s="200"/>
      <c r="M160" s="205"/>
      <c r="N160" s="206"/>
      <c r="O160" s="206"/>
      <c r="P160" s="206"/>
      <c r="Q160" s="206"/>
      <c r="R160" s="206"/>
      <c r="S160" s="206"/>
      <c r="T160" s="20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1" t="s">
        <v>144</v>
      </c>
      <c r="AU160" s="201" t="s">
        <v>153</v>
      </c>
      <c r="AV160" s="14" t="s">
        <v>82</v>
      </c>
      <c r="AW160" s="14" t="s">
        <v>33</v>
      </c>
      <c r="AX160" s="14" t="s">
        <v>72</v>
      </c>
      <c r="AY160" s="201" t="s">
        <v>133</v>
      </c>
    </row>
    <row r="161" s="15" customFormat="1">
      <c r="A161" s="15"/>
      <c r="B161" s="208"/>
      <c r="C161" s="15"/>
      <c r="D161" s="193" t="s">
        <v>144</v>
      </c>
      <c r="E161" s="209" t="s">
        <v>3</v>
      </c>
      <c r="F161" s="210" t="s">
        <v>161</v>
      </c>
      <c r="G161" s="15"/>
      <c r="H161" s="211">
        <v>0.10100000000000001</v>
      </c>
      <c r="I161" s="212"/>
      <c r="J161" s="15"/>
      <c r="K161" s="15"/>
      <c r="L161" s="208"/>
      <c r="M161" s="213"/>
      <c r="N161" s="214"/>
      <c r="O161" s="214"/>
      <c r="P161" s="214"/>
      <c r="Q161" s="214"/>
      <c r="R161" s="214"/>
      <c r="S161" s="214"/>
      <c r="T161" s="2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9" t="s">
        <v>144</v>
      </c>
      <c r="AU161" s="209" t="s">
        <v>153</v>
      </c>
      <c r="AV161" s="15" t="s">
        <v>140</v>
      </c>
      <c r="AW161" s="15" t="s">
        <v>33</v>
      </c>
      <c r="AX161" s="15" t="s">
        <v>80</v>
      </c>
      <c r="AY161" s="209" t="s">
        <v>133</v>
      </c>
    </row>
    <row r="162" s="2" customFormat="1" ht="180.75" customHeight="1">
      <c r="A162" s="39"/>
      <c r="B162" s="173"/>
      <c r="C162" s="174" t="s">
        <v>224</v>
      </c>
      <c r="D162" s="174" t="s">
        <v>135</v>
      </c>
      <c r="E162" s="175" t="s">
        <v>949</v>
      </c>
      <c r="F162" s="176" t="s">
        <v>950</v>
      </c>
      <c r="G162" s="177" t="s">
        <v>878</v>
      </c>
      <c r="H162" s="178">
        <v>0.252</v>
      </c>
      <c r="I162" s="179"/>
      <c r="J162" s="180">
        <f>ROUND(I162*H162,2)</f>
        <v>0</v>
      </c>
      <c r="K162" s="176" t="s">
        <v>879</v>
      </c>
      <c r="L162" s="40"/>
      <c r="M162" s="181" t="s">
        <v>3</v>
      </c>
      <c r="N162" s="182" t="s">
        <v>43</v>
      </c>
      <c r="O162" s="73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85" t="s">
        <v>906</v>
      </c>
      <c r="AT162" s="185" t="s">
        <v>135</v>
      </c>
      <c r="AU162" s="185" t="s">
        <v>153</v>
      </c>
      <c r="AY162" s="20" t="s">
        <v>133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20" t="s">
        <v>80</v>
      </c>
      <c r="BK162" s="186">
        <f>ROUND(I162*H162,2)</f>
        <v>0</v>
      </c>
      <c r="BL162" s="20" t="s">
        <v>906</v>
      </c>
      <c r="BM162" s="185" t="s">
        <v>951</v>
      </c>
    </row>
    <row r="163" s="13" customFormat="1">
      <c r="A163" s="13"/>
      <c r="B163" s="192"/>
      <c r="C163" s="13"/>
      <c r="D163" s="193" t="s">
        <v>144</v>
      </c>
      <c r="E163" s="194" t="s">
        <v>3</v>
      </c>
      <c r="F163" s="195" t="s">
        <v>952</v>
      </c>
      <c r="G163" s="13"/>
      <c r="H163" s="194" t="s">
        <v>3</v>
      </c>
      <c r="I163" s="196"/>
      <c r="J163" s="13"/>
      <c r="K163" s="13"/>
      <c r="L163" s="192"/>
      <c r="M163" s="197"/>
      <c r="N163" s="198"/>
      <c r="O163" s="198"/>
      <c r="P163" s="198"/>
      <c r="Q163" s="198"/>
      <c r="R163" s="198"/>
      <c r="S163" s="198"/>
      <c r="T163" s="19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4" t="s">
        <v>144</v>
      </c>
      <c r="AU163" s="194" t="s">
        <v>153</v>
      </c>
      <c r="AV163" s="13" t="s">
        <v>80</v>
      </c>
      <c r="AW163" s="13" t="s">
        <v>33</v>
      </c>
      <c r="AX163" s="13" t="s">
        <v>72</v>
      </c>
      <c r="AY163" s="194" t="s">
        <v>133</v>
      </c>
    </row>
    <row r="164" s="14" customFormat="1">
      <c r="A164" s="14"/>
      <c r="B164" s="200"/>
      <c r="C164" s="14"/>
      <c r="D164" s="193" t="s">
        <v>144</v>
      </c>
      <c r="E164" s="201" t="s">
        <v>3</v>
      </c>
      <c r="F164" s="202" t="s">
        <v>953</v>
      </c>
      <c r="G164" s="14"/>
      <c r="H164" s="203">
        <v>0.252</v>
      </c>
      <c r="I164" s="204"/>
      <c r="J164" s="14"/>
      <c r="K164" s="14"/>
      <c r="L164" s="200"/>
      <c r="M164" s="205"/>
      <c r="N164" s="206"/>
      <c r="O164" s="206"/>
      <c r="P164" s="206"/>
      <c r="Q164" s="206"/>
      <c r="R164" s="206"/>
      <c r="S164" s="206"/>
      <c r="T164" s="20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1" t="s">
        <v>144</v>
      </c>
      <c r="AU164" s="201" t="s">
        <v>153</v>
      </c>
      <c r="AV164" s="14" t="s">
        <v>82</v>
      </c>
      <c r="AW164" s="14" t="s">
        <v>33</v>
      </c>
      <c r="AX164" s="14" t="s">
        <v>72</v>
      </c>
      <c r="AY164" s="201" t="s">
        <v>133</v>
      </c>
    </row>
    <row r="165" s="15" customFormat="1">
      <c r="A165" s="15"/>
      <c r="B165" s="208"/>
      <c r="C165" s="15"/>
      <c r="D165" s="193" t="s">
        <v>144</v>
      </c>
      <c r="E165" s="209" t="s">
        <v>3</v>
      </c>
      <c r="F165" s="210" t="s">
        <v>161</v>
      </c>
      <c r="G165" s="15"/>
      <c r="H165" s="211">
        <v>0.252</v>
      </c>
      <c r="I165" s="212"/>
      <c r="J165" s="15"/>
      <c r="K165" s="15"/>
      <c r="L165" s="208"/>
      <c r="M165" s="213"/>
      <c r="N165" s="214"/>
      <c r="O165" s="214"/>
      <c r="P165" s="214"/>
      <c r="Q165" s="214"/>
      <c r="R165" s="214"/>
      <c r="S165" s="214"/>
      <c r="T165" s="2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9" t="s">
        <v>144</v>
      </c>
      <c r="AU165" s="209" t="s">
        <v>153</v>
      </c>
      <c r="AV165" s="15" t="s">
        <v>140</v>
      </c>
      <c r="AW165" s="15" t="s">
        <v>33</v>
      </c>
      <c r="AX165" s="15" t="s">
        <v>80</v>
      </c>
      <c r="AY165" s="209" t="s">
        <v>133</v>
      </c>
    </row>
    <row r="166" s="2" customFormat="1" ht="114.9" customHeight="1">
      <c r="A166" s="39"/>
      <c r="B166" s="173"/>
      <c r="C166" s="174" t="s">
        <v>232</v>
      </c>
      <c r="D166" s="174" t="s">
        <v>135</v>
      </c>
      <c r="E166" s="175" t="s">
        <v>954</v>
      </c>
      <c r="F166" s="176" t="s">
        <v>955</v>
      </c>
      <c r="G166" s="177" t="s">
        <v>956</v>
      </c>
      <c r="H166" s="178">
        <v>6</v>
      </c>
      <c r="I166" s="179"/>
      <c r="J166" s="180">
        <f>ROUND(I166*H166,2)</f>
        <v>0</v>
      </c>
      <c r="K166" s="176" t="s">
        <v>879</v>
      </c>
      <c r="L166" s="40"/>
      <c r="M166" s="181" t="s">
        <v>3</v>
      </c>
      <c r="N166" s="182" t="s">
        <v>43</v>
      </c>
      <c r="O166" s="73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85" t="s">
        <v>906</v>
      </c>
      <c r="AT166" s="185" t="s">
        <v>135</v>
      </c>
      <c r="AU166" s="185" t="s">
        <v>153</v>
      </c>
      <c r="AY166" s="20" t="s">
        <v>133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20" t="s">
        <v>80</v>
      </c>
      <c r="BK166" s="186">
        <f>ROUND(I166*H166,2)</f>
        <v>0</v>
      </c>
      <c r="BL166" s="20" t="s">
        <v>906</v>
      </c>
      <c r="BM166" s="185" t="s">
        <v>957</v>
      </c>
    </row>
    <row r="167" s="13" customFormat="1">
      <c r="A167" s="13"/>
      <c r="B167" s="192"/>
      <c r="C167" s="13"/>
      <c r="D167" s="193" t="s">
        <v>144</v>
      </c>
      <c r="E167" s="194" t="s">
        <v>3</v>
      </c>
      <c r="F167" s="195" t="s">
        <v>958</v>
      </c>
      <c r="G167" s="13"/>
      <c r="H167" s="194" t="s">
        <v>3</v>
      </c>
      <c r="I167" s="196"/>
      <c r="J167" s="13"/>
      <c r="K167" s="13"/>
      <c r="L167" s="192"/>
      <c r="M167" s="197"/>
      <c r="N167" s="198"/>
      <c r="O167" s="198"/>
      <c r="P167" s="198"/>
      <c r="Q167" s="198"/>
      <c r="R167" s="198"/>
      <c r="S167" s="198"/>
      <c r="T167" s="19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4" t="s">
        <v>144</v>
      </c>
      <c r="AU167" s="194" t="s">
        <v>153</v>
      </c>
      <c r="AV167" s="13" t="s">
        <v>80</v>
      </c>
      <c r="AW167" s="13" t="s">
        <v>33</v>
      </c>
      <c r="AX167" s="13" t="s">
        <v>72</v>
      </c>
      <c r="AY167" s="194" t="s">
        <v>133</v>
      </c>
    </row>
    <row r="168" s="14" customFormat="1">
      <c r="A168" s="14"/>
      <c r="B168" s="200"/>
      <c r="C168" s="14"/>
      <c r="D168" s="193" t="s">
        <v>144</v>
      </c>
      <c r="E168" s="201" t="s">
        <v>3</v>
      </c>
      <c r="F168" s="202" t="s">
        <v>959</v>
      </c>
      <c r="G168" s="14"/>
      <c r="H168" s="203">
        <v>6</v>
      </c>
      <c r="I168" s="204"/>
      <c r="J168" s="14"/>
      <c r="K168" s="14"/>
      <c r="L168" s="200"/>
      <c r="M168" s="205"/>
      <c r="N168" s="206"/>
      <c r="O168" s="206"/>
      <c r="P168" s="206"/>
      <c r="Q168" s="206"/>
      <c r="R168" s="206"/>
      <c r="S168" s="206"/>
      <c r="T168" s="20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1" t="s">
        <v>144</v>
      </c>
      <c r="AU168" s="201" t="s">
        <v>153</v>
      </c>
      <c r="AV168" s="14" t="s">
        <v>82</v>
      </c>
      <c r="AW168" s="14" t="s">
        <v>33</v>
      </c>
      <c r="AX168" s="14" t="s">
        <v>72</v>
      </c>
      <c r="AY168" s="201" t="s">
        <v>133</v>
      </c>
    </row>
    <row r="169" s="15" customFormat="1">
      <c r="A169" s="15"/>
      <c r="B169" s="208"/>
      <c r="C169" s="15"/>
      <c r="D169" s="193" t="s">
        <v>144</v>
      </c>
      <c r="E169" s="209" t="s">
        <v>3</v>
      </c>
      <c r="F169" s="210" t="s">
        <v>161</v>
      </c>
      <c r="G169" s="15"/>
      <c r="H169" s="211">
        <v>6</v>
      </c>
      <c r="I169" s="212"/>
      <c r="J169" s="15"/>
      <c r="K169" s="15"/>
      <c r="L169" s="208"/>
      <c r="M169" s="213"/>
      <c r="N169" s="214"/>
      <c r="O169" s="214"/>
      <c r="P169" s="214"/>
      <c r="Q169" s="214"/>
      <c r="R169" s="214"/>
      <c r="S169" s="214"/>
      <c r="T169" s="2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09" t="s">
        <v>144</v>
      </c>
      <c r="AU169" s="209" t="s">
        <v>153</v>
      </c>
      <c r="AV169" s="15" t="s">
        <v>140</v>
      </c>
      <c r="AW169" s="15" t="s">
        <v>33</v>
      </c>
      <c r="AX169" s="15" t="s">
        <v>80</v>
      </c>
      <c r="AY169" s="209" t="s">
        <v>133</v>
      </c>
    </row>
    <row r="170" s="2" customFormat="1" ht="44.25" customHeight="1">
      <c r="A170" s="39"/>
      <c r="B170" s="173"/>
      <c r="C170" s="174" t="s">
        <v>9</v>
      </c>
      <c r="D170" s="174" t="s">
        <v>135</v>
      </c>
      <c r="E170" s="175" t="s">
        <v>960</v>
      </c>
      <c r="F170" s="176" t="s">
        <v>961</v>
      </c>
      <c r="G170" s="177" t="s">
        <v>240</v>
      </c>
      <c r="H170" s="178">
        <v>6</v>
      </c>
      <c r="I170" s="179"/>
      <c r="J170" s="180">
        <f>ROUND(I170*H170,2)</f>
        <v>0</v>
      </c>
      <c r="K170" s="176" t="s">
        <v>879</v>
      </c>
      <c r="L170" s="40"/>
      <c r="M170" s="181" t="s">
        <v>3</v>
      </c>
      <c r="N170" s="182" t="s">
        <v>43</v>
      </c>
      <c r="O170" s="73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185" t="s">
        <v>906</v>
      </c>
      <c r="AT170" s="185" t="s">
        <v>135</v>
      </c>
      <c r="AU170" s="185" t="s">
        <v>153</v>
      </c>
      <c r="AY170" s="20" t="s">
        <v>133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20" t="s">
        <v>80</v>
      </c>
      <c r="BK170" s="186">
        <f>ROUND(I170*H170,2)</f>
        <v>0</v>
      </c>
      <c r="BL170" s="20" t="s">
        <v>906</v>
      </c>
      <c r="BM170" s="185" t="s">
        <v>962</v>
      </c>
    </row>
    <row r="171" s="13" customFormat="1">
      <c r="A171" s="13"/>
      <c r="B171" s="192"/>
      <c r="C171" s="13"/>
      <c r="D171" s="193" t="s">
        <v>144</v>
      </c>
      <c r="E171" s="194" t="s">
        <v>3</v>
      </c>
      <c r="F171" s="195" t="s">
        <v>963</v>
      </c>
      <c r="G171" s="13"/>
      <c r="H171" s="194" t="s">
        <v>3</v>
      </c>
      <c r="I171" s="196"/>
      <c r="J171" s="13"/>
      <c r="K171" s="13"/>
      <c r="L171" s="192"/>
      <c r="M171" s="197"/>
      <c r="N171" s="198"/>
      <c r="O171" s="198"/>
      <c r="P171" s="198"/>
      <c r="Q171" s="198"/>
      <c r="R171" s="198"/>
      <c r="S171" s="198"/>
      <c r="T171" s="19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4" t="s">
        <v>144</v>
      </c>
      <c r="AU171" s="194" t="s">
        <v>153</v>
      </c>
      <c r="AV171" s="13" t="s">
        <v>80</v>
      </c>
      <c r="AW171" s="13" t="s">
        <v>33</v>
      </c>
      <c r="AX171" s="13" t="s">
        <v>72</v>
      </c>
      <c r="AY171" s="194" t="s">
        <v>133</v>
      </c>
    </row>
    <row r="172" s="14" customFormat="1">
      <c r="A172" s="14"/>
      <c r="B172" s="200"/>
      <c r="C172" s="14"/>
      <c r="D172" s="193" t="s">
        <v>144</v>
      </c>
      <c r="E172" s="201" t="s">
        <v>3</v>
      </c>
      <c r="F172" s="202" t="s">
        <v>964</v>
      </c>
      <c r="G172" s="14"/>
      <c r="H172" s="203">
        <v>6</v>
      </c>
      <c r="I172" s="204"/>
      <c r="J172" s="14"/>
      <c r="K172" s="14"/>
      <c r="L172" s="200"/>
      <c r="M172" s="205"/>
      <c r="N172" s="206"/>
      <c r="O172" s="206"/>
      <c r="P172" s="206"/>
      <c r="Q172" s="206"/>
      <c r="R172" s="206"/>
      <c r="S172" s="206"/>
      <c r="T172" s="20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1" t="s">
        <v>144</v>
      </c>
      <c r="AU172" s="201" t="s">
        <v>153</v>
      </c>
      <c r="AV172" s="14" t="s">
        <v>82</v>
      </c>
      <c r="AW172" s="14" t="s">
        <v>33</v>
      </c>
      <c r="AX172" s="14" t="s">
        <v>72</v>
      </c>
      <c r="AY172" s="201" t="s">
        <v>133</v>
      </c>
    </row>
    <row r="173" s="15" customFormat="1">
      <c r="A173" s="15"/>
      <c r="B173" s="208"/>
      <c r="C173" s="15"/>
      <c r="D173" s="193" t="s">
        <v>144</v>
      </c>
      <c r="E173" s="209" t="s">
        <v>3</v>
      </c>
      <c r="F173" s="210" t="s">
        <v>161</v>
      </c>
      <c r="G173" s="15"/>
      <c r="H173" s="211">
        <v>6</v>
      </c>
      <c r="I173" s="212"/>
      <c r="J173" s="15"/>
      <c r="K173" s="15"/>
      <c r="L173" s="208"/>
      <c r="M173" s="213"/>
      <c r="N173" s="214"/>
      <c r="O173" s="214"/>
      <c r="P173" s="214"/>
      <c r="Q173" s="214"/>
      <c r="R173" s="214"/>
      <c r="S173" s="214"/>
      <c r="T173" s="2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09" t="s">
        <v>144</v>
      </c>
      <c r="AU173" s="209" t="s">
        <v>153</v>
      </c>
      <c r="AV173" s="15" t="s">
        <v>140</v>
      </c>
      <c r="AW173" s="15" t="s">
        <v>33</v>
      </c>
      <c r="AX173" s="15" t="s">
        <v>80</v>
      </c>
      <c r="AY173" s="209" t="s">
        <v>133</v>
      </c>
    </row>
    <row r="174" s="2" customFormat="1" ht="49.05" customHeight="1">
      <c r="A174" s="39"/>
      <c r="B174" s="173"/>
      <c r="C174" s="174" t="s">
        <v>244</v>
      </c>
      <c r="D174" s="174" t="s">
        <v>135</v>
      </c>
      <c r="E174" s="175" t="s">
        <v>965</v>
      </c>
      <c r="F174" s="176" t="s">
        <v>966</v>
      </c>
      <c r="G174" s="177" t="s">
        <v>240</v>
      </c>
      <c r="H174" s="178">
        <v>6</v>
      </c>
      <c r="I174" s="179"/>
      <c r="J174" s="180">
        <f>ROUND(I174*H174,2)</f>
        <v>0</v>
      </c>
      <c r="K174" s="176" t="s">
        <v>879</v>
      </c>
      <c r="L174" s="40"/>
      <c r="M174" s="181" t="s">
        <v>3</v>
      </c>
      <c r="N174" s="182" t="s">
        <v>43</v>
      </c>
      <c r="O174" s="73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85" t="s">
        <v>906</v>
      </c>
      <c r="AT174" s="185" t="s">
        <v>135</v>
      </c>
      <c r="AU174" s="185" t="s">
        <v>153</v>
      </c>
      <c r="AY174" s="20" t="s">
        <v>133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20" t="s">
        <v>80</v>
      </c>
      <c r="BK174" s="186">
        <f>ROUND(I174*H174,2)</f>
        <v>0</v>
      </c>
      <c r="BL174" s="20" t="s">
        <v>906</v>
      </c>
      <c r="BM174" s="185" t="s">
        <v>967</v>
      </c>
    </row>
    <row r="175" s="13" customFormat="1">
      <c r="A175" s="13"/>
      <c r="B175" s="192"/>
      <c r="C175" s="13"/>
      <c r="D175" s="193" t="s">
        <v>144</v>
      </c>
      <c r="E175" s="194" t="s">
        <v>3</v>
      </c>
      <c r="F175" s="195" t="s">
        <v>963</v>
      </c>
      <c r="G175" s="13"/>
      <c r="H175" s="194" t="s">
        <v>3</v>
      </c>
      <c r="I175" s="196"/>
      <c r="J175" s="13"/>
      <c r="K175" s="13"/>
      <c r="L175" s="192"/>
      <c r="M175" s="197"/>
      <c r="N175" s="198"/>
      <c r="O175" s="198"/>
      <c r="P175" s="198"/>
      <c r="Q175" s="198"/>
      <c r="R175" s="198"/>
      <c r="S175" s="198"/>
      <c r="T175" s="19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4" t="s">
        <v>144</v>
      </c>
      <c r="AU175" s="194" t="s">
        <v>153</v>
      </c>
      <c r="AV175" s="13" t="s">
        <v>80</v>
      </c>
      <c r="AW175" s="13" t="s">
        <v>33</v>
      </c>
      <c r="AX175" s="13" t="s">
        <v>72</v>
      </c>
      <c r="AY175" s="194" t="s">
        <v>133</v>
      </c>
    </row>
    <row r="176" s="14" customFormat="1">
      <c r="A176" s="14"/>
      <c r="B176" s="200"/>
      <c r="C176" s="14"/>
      <c r="D176" s="193" t="s">
        <v>144</v>
      </c>
      <c r="E176" s="201" t="s">
        <v>3</v>
      </c>
      <c r="F176" s="202" t="s">
        <v>964</v>
      </c>
      <c r="G176" s="14"/>
      <c r="H176" s="203">
        <v>6</v>
      </c>
      <c r="I176" s="204"/>
      <c r="J176" s="14"/>
      <c r="K176" s="14"/>
      <c r="L176" s="200"/>
      <c r="M176" s="205"/>
      <c r="N176" s="206"/>
      <c r="O176" s="206"/>
      <c r="P176" s="206"/>
      <c r="Q176" s="206"/>
      <c r="R176" s="206"/>
      <c r="S176" s="206"/>
      <c r="T176" s="20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1" t="s">
        <v>144</v>
      </c>
      <c r="AU176" s="201" t="s">
        <v>153</v>
      </c>
      <c r="AV176" s="14" t="s">
        <v>82</v>
      </c>
      <c r="AW176" s="14" t="s">
        <v>33</v>
      </c>
      <c r="AX176" s="14" t="s">
        <v>72</v>
      </c>
      <c r="AY176" s="201" t="s">
        <v>133</v>
      </c>
    </row>
    <row r="177" s="15" customFormat="1">
      <c r="A177" s="15"/>
      <c r="B177" s="208"/>
      <c r="C177" s="15"/>
      <c r="D177" s="193" t="s">
        <v>144</v>
      </c>
      <c r="E177" s="209" t="s">
        <v>3</v>
      </c>
      <c r="F177" s="210" t="s">
        <v>161</v>
      </c>
      <c r="G177" s="15"/>
      <c r="H177" s="211">
        <v>6</v>
      </c>
      <c r="I177" s="212"/>
      <c r="J177" s="15"/>
      <c r="K177" s="15"/>
      <c r="L177" s="208"/>
      <c r="M177" s="213"/>
      <c r="N177" s="214"/>
      <c r="O177" s="214"/>
      <c r="P177" s="214"/>
      <c r="Q177" s="214"/>
      <c r="R177" s="214"/>
      <c r="S177" s="214"/>
      <c r="T177" s="2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09" t="s">
        <v>144</v>
      </c>
      <c r="AU177" s="209" t="s">
        <v>153</v>
      </c>
      <c r="AV177" s="15" t="s">
        <v>140</v>
      </c>
      <c r="AW177" s="15" t="s">
        <v>33</v>
      </c>
      <c r="AX177" s="15" t="s">
        <v>80</v>
      </c>
      <c r="AY177" s="209" t="s">
        <v>133</v>
      </c>
    </row>
    <row r="178" s="2" customFormat="1" ht="21.75" customHeight="1">
      <c r="A178" s="39"/>
      <c r="B178" s="173"/>
      <c r="C178" s="216" t="s">
        <v>252</v>
      </c>
      <c r="D178" s="216" t="s">
        <v>218</v>
      </c>
      <c r="E178" s="217" t="s">
        <v>968</v>
      </c>
      <c r="F178" s="218" t="s">
        <v>969</v>
      </c>
      <c r="G178" s="219" t="s">
        <v>240</v>
      </c>
      <c r="H178" s="220">
        <v>6</v>
      </c>
      <c r="I178" s="221"/>
      <c r="J178" s="222">
        <f>ROUND(I178*H178,2)</f>
        <v>0</v>
      </c>
      <c r="K178" s="218" t="s">
        <v>879</v>
      </c>
      <c r="L178" s="223"/>
      <c r="M178" s="224" t="s">
        <v>3</v>
      </c>
      <c r="N178" s="225" t="s">
        <v>43</v>
      </c>
      <c r="O178" s="73"/>
      <c r="P178" s="183">
        <f>O178*H178</f>
        <v>0</v>
      </c>
      <c r="Q178" s="183">
        <v>0.01796</v>
      </c>
      <c r="R178" s="183">
        <f>Q178*H178</f>
        <v>0.10776</v>
      </c>
      <c r="S178" s="183">
        <v>0</v>
      </c>
      <c r="T178" s="18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85" t="s">
        <v>936</v>
      </c>
      <c r="AT178" s="185" t="s">
        <v>218</v>
      </c>
      <c r="AU178" s="185" t="s">
        <v>153</v>
      </c>
      <c r="AY178" s="20" t="s">
        <v>133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0" t="s">
        <v>80</v>
      </c>
      <c r="BK178" s="186">
        <f>ROUND(I178*H178,2)</f>
        <v>0</v>
      </c>
      <c r="BL178" s="20" t="s">
        <v>936</v>
      </c>
      <c r="BM178" s="185" t="s">
        <v>970</v>
      </c>
    </row>
    <row r="179" s="13" customFormat="1">
      <c r="A179" s="13"/>
      <c r="B179" s="192"/>
      <c r="C179" s="13"/>
      <c r="D179" s="193" t="s">
        <v>144</v>
      </c>
      <c r="E179" s="194" t="s">
        <v>3</v>
      </c>
      <c r="F179" s="195" t="s">
        <v>963</v>
      </c>
      <c r="G179" s="13"/>
      <c r="H179" s="194" t="s">
        <v>3</v>
      </c>
      <c r="I179" s="196"/>
      <c r="J179" s="13"/>
      <c r="K179" s="13"/>
      <c r="L179" s="192"/>
      <c r="M179" s="197"/>
      <c r="N179" s="198"/>
      <c r="O179" s="198"/>
      <c r="P179" s="198"/>
      <c r="Q179" s="198"/>
      <c r="R179" s="198"/>
      <c r="S179" s="198"/>
      <c r="T179" s="19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4" t="s">
        <v>144</v>
      </c>
      <c r="AU179" s="194" t="s">
        <v>153</v>
      </c>
      <c r="AV179" s="13" t="s">
        <v>80</v>
      </c>
      <c r="AW179" s="13" t="s">
        <v>33</v>
      </c>
      <c r="AX179" s="13" t="s">
        <v>72</v>
      </c>
      <c r="AY179" s="194" t="s">
        <v>133</v>
      </c>
    </row>
    <row r="180" s="14" customFormat="1">
      <c r="A180" s="14"/>
      <c r="B180" s="200"/>
      <c r="C180" s="14"/>
      <c r="D180" s="193" t="s">
        <v>144</v>
      </c>
      <c r="E180" s="201" t="s">
        <v>3</v>
      </c>
      <c r="F180" s="202" t="s">
        <v>964</v>
      </c>
      <c r="G180" s="14"/>
      <c r="H180" s="203">
        <v>6</v>
      </c>
      <c r="I180" s="204"/>
      <c r="J180" s="14"/>
      <c r="K180" s="14"/>
      <c r="L180" s="200"/>
      <c r="M180" s="205"/>
      <c r="N180" s="206"/>
      <c r="O180" s="206"/>
      <c r="P180" s="206"/>
      <c r="Q180" s="206"/>
      <c r="R180" s="206"/>
      <c r="S180" s="206"/>
      <c r="T180" s="20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1" t="s">
        <v>144</v>
      </c>
      <c r="AU180" s="201" t="s">
        <v>153</v>
      </c>
      <c r="AV180" s="14" t="s">
        <v>82</v>
      </c>
      <c r="AW180" s="14" t="s">
        <v>33</v>
      </c>
      <c r="AX180" s="14" t="s">
        <v>72</v>
      </c>
      <c r="AY180" s="201" t="s">
        <v>133</v>
      </c>
    </row>
    <row r="181" s="15" customFormat="1">
      <c r="A181" s="15"/>
      <c r="B181" s="208"/>
      <c r="C181" s="15"/>
      <c r="D181" s="193" t="s">
        <v>144</v>
      </c>
      <c r="E181" s="209" t="s">
        <v>3</v>
      </c>
      <c r="F181" s="210" t="s">
        <v>161</v>
      </c>
      <c r="G181" s="15"/>
      <c r="H181" s="211">
        <v>6</v>
      </c>
      <c r="I181" s="212"/>
      <c r="J181" s="15"/>
      <c r="K181" s="15"/>
      <c r="L181" s="208"/>
      <c r="M181" s="213"/>
      <c r="N181" s="214"/>
      <c r="O181" s="214"/>
      <c r="P181" s="214"/>
      <c r="Q181" s="214"/>
      <c r="R181" s="214"/>
      <c r="S181" s="214"/>
      <c r="T181" s="2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9" t="s">
        <v>144</v>
      </c>
      <c r="AU181" s="209" t="s">
        <v>153</v>
      </c>
      <c r="AV181" s="15" t="s">
        <v>140</v>
      </c>
      <c r="AW181" s="15" t="s">
        <v>33</v>
      </c>
      <c r="AX181" s="15" t="s">
        <v>80</v>
      </c>
      <c r="AY181" s="209" t="s">
        <v>133</v>
      </c>
    </row>
    <row r="182" s="2" customFormat="1" ht="90" customHeight="1">
      <c r="A182" s="39"/>
      <c r="B182" s="173"/>
      <c r="C182" s="174" t="s">
        <v>261</v>
      </c>
      <c r="D182" s="174" t="s">
        <v>135</v>
      </c>
      <c r="E182" s="175" t="s">
        <v>971</v>
      </c>
      <c r="F182" s="176" t="s">
        <v>972</v>
      </c>
      <c r="G182" s="177" t="s">
        <v>956</v>
      </c>
      <c r="H182" s="178">
        <v>4</v>
      </c>
      <c r="I182" s="179"/>
      <c r="J182" s="180">
        <f>ROUND(I182*H182,2)</f>
        <v>0</v>
      </c>
      <c r="K182" s="176" t="s">
        <v>879</v>
      </c>
      <c r="L182" s="40"/>
      <c r="M182" s="181" t="s">
        <v>3</v>
      </c>
      <c r="N182" s="182" t="s">
        <v>43</v>
      </c>
      <c r="O182" s="73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85" t="s">
        <v>906</v>
      </c>
      <c r="AT182" s="185" t="s">
        <v>135</v>
      </c>
      <c r="AU182" s="185" t="s">
        <v>153</v>
      </c>
      <c r="AY182" s="20" t="s">
        <v>133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20" t="s">
        <v>80</v>
      </c>
      <c r="BK182" s="186">
        <f>ROUND(I182*H182,2)</f>
        <v>0</v>
      </c>
      <c r="BL182" s="20" t="s">
        <v>906</v>
      </c>
      <c r="BM182" s="185" t="s">
        <v>973</v>
      </c>
    </row>
    <row r="183" s="13" customFormat="1">
      <c r="A183" s="13"/>
      <c r="B183" s="192"/>
      <c r="C183" s="13"/>
      <c r="D183" s="193" t="s">
        <v>144</v>
      </c>
      <c r="E183" s="194" t="s">
        <v>3</v>
      </c>
      <c r="F183" s="195" t="s">
        <v>974</v>
      </c>
      <c r="G183" s="13"/>
      <c r="H183" s="194" t="s">
        <v>3</v>
      </c>
      <c r="I183" s="196"/>
      <c r="J183" s="13"/>
      <c r="K183" s="13"/>
      <c r="L183" s="192"/>
      <c r="M183" s="197"/>
      <c r="N183" s="198"/>
      <c r="O183" s="198"/>
      <c r="P183" s="198"/>
      <c r="Q183" s="198"/>
      <c r="R183" s="198"/>
      <c r="S183" s="198"/>
      <c r="T183" s="19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4" t="s">
        <v>144</v>
      </c>
      <c r="AU183" s="194" t="s">
        <v>153</v>
      </c>
      <c r="AV183" s="13" t="s">
        <v>80</v>
      </c>
      <c r="AW183" s="13" t="s">
        <v>33</v>
      </c>
      <c r="AX183" s="13" t="s">
        <v>72</v>
      </c>
      <c r="AY183" s="194" t="s">
        <v>133</v>
      </c>
    </row>
    <row r="184" s="13" customFormat="1">
      <c r="A184" s="13"/>
      <c r="B184" s="192"/>
      <c r="C184" s="13"/>
      <c r="D184" s="193" t="s">
        <v>144</v>
      </c>
      <c r="E184" s="194" t="s">
        <v>3</v>
      </c>
      <c r="F184" s="195" t="s">
        <v>975</v>
      </c>
      <c r="G184" s="13"/>
      <c r="H184" s="194" t="s">
        <v>3</v>
      </c>
      <c r="I184" s="196"/>
      <c r="J184" s="13"/>
      <c r="K184" s="13"/>
      <c r="L184" s="192"/>
      <c r="M184" s="197"/>
      <c r="N184" s="198"/>
      <c r="O184" s="198"/>
      <c r="P184" s="198"/>
      <c r="Q184" s="198"/>
      <c r="R184" s="198"/>
      <c r="S184" s="198"/>
      <c r="T184" s="19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4" t="s">
        <v>144</v>
      </c>
      <c r="AU184" s="194" t="s">
        <v>153</v>
      </c>
      <c r="AV184" s="13" t="s">
        <v>80</v>
      </c>
      <c r="AW184" s="13" t="s">
        <v>33</v>
      </c>
      <c r="AX184" s="13" t="s">
        <v>72</v>
      </c>
      <c r="AY184" s="194" t="s">
        <v>133</v>
      </c>
    </row>
    <row r="185" s="14" customFormat="1">
      <c r="A185" s="14"/>
      <c r="B185" s="200"/>
      <c r="C185" s="14"/>
      <c r="D185" s="193" t="s">
        <v>144</v>
      </c>
      <c r="E185" s="201" t="s">
        <v>3</v>
      </c>
      <c r="F185" s="202" t="s">
        <v>140</v>
      </c>
      <c r="G185" s="14"/>
      <c r="H185" s="203">
        <v>4</v>
      </c>
      <c r="I185" s="204"/>
      <c r="J185" s="14"/>
      <c r="K185" s="14"/>
      <c r="L185" s="200"/>
      <c r="M185" s="205"/>
      <c r="N185" s="206"/>
      <c r="O185" s="206"/>
      <c r="P185" s="206"/>
      <c r="Q185" s="206"/>
      <c r="R185" s="206"/>
      <c r="S185" s="206"/>
      <c r="T185" s="20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1" t="s">
        <v>144</v>
      </c>
      <c r="AU185" s="201" t="s">
        <v>153</v>
      </c>
      <c r="AV185" s="14" t="s">
        <v>82</v>
      </c>
      <c r="AW185" s="14" t="s">
        <v>33</v>
      </c>
      <c r="AX185" s="14" t="s">
        <v>80</v>
      </c>
      <c r="AY185" s="201" t="s">
        <v>133</v>
      </c>
    </row>
    <row r="186" s="2" customFormat="1" ht="37.8" customHeight="1">
      <c r="A186" s="39"/>
      <c r="B186" s="173"/>
      <c r="C186" s="174" t="s">
        <v>267</v>
      </c>
      <c r="D186" s="174" t="s">
        <v>135</v>
      </c>
      <c r="E186" s="175" t="s">
        <v>976</v>
      </c>
      <c r="F186" s="176" t="s">
        <v>977</v>
      </c>
      <c r="G186" s="177" t="s">
        <v>240</v>
      </c>
      <c r="H186" s="178">
        <v>2</v>
      </c>
      <c r="I186" s="179"/>
      <c r="J186" s="180">
        <f>ROUND(I186*H186,2)</f>
        <v>0</v>
      </c>
      <c r="K186" s="176" t="s">
        <v>879</v>
      </c>
      <c r="L186" s="40"/>
      <c r="M186" s="181" t="s">
        <v>3</v>
      </c>
      <c r="N186" s="182" t="s">
        <v>43</v>
      </c>
      <c r="O186" s="73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185" t="s">
        <v>906</v>
      </c>
      <c r="AT186" s="185" t="s">
        <v>135</v>
      </c>
      <c r="AU186" s="185" t="s">
        <v>153</v>
      </c>
      <c r="AY186" s="20" t="s">
        <v>133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20" t="s">
        <v>80</v>
      </c>
      <c r="BK186" s="186">
        <f>ROUND(I186*H186,2)</f>
        <v>0</v>
      </c>
      <c r="BL186" s="20" t="s">
        <v>906</v>
      </c>
      <c r="BM186" s="185" t="s">
        <v>978</v>
      </c>
    </row>
    <row r="187" s="13" customFormat="1">
      <c r="A187" s="13"/>
      <c r="B187" s="192"/>
      <c r="C187" s="13"/>
      <c r="D187" s="193" t="s">
        <v>144</v>
      </c>
      <c r="E187" s="194" t="s">
        <v>3</v>
      </c>
      <c r="F187" s="195" t="s">
        <v>979</v>
      </c>
      <c r="G187" s="13"/>
      <c r="H187" s="194" t="s">
        <v>3</v>
      </c>
      <c r="I187" s="196"/>
      <c r="J187" s="13"/>
      <c r="K187" s="13"/>
      <c r="L187" s="192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4" t="s">
        <v>144</v>
      </c>
      <c r="AU187" s="194" t="s">
        <v>153</v>
      </c>
      <c r="AV187" s="13" t="s">
        <v>80</v>
      </c>
      <c r="AW187" s="13" t="s">
        <v>33</v>
      </c>
      <c r="AX187" s="13" t="s">
        <v>72</v>
      </c>
      <c r="AY187" s="194" t="s">
        <v>133</v>
      </c>
    </row>
    <row r="188" s="14" customFormat="1">
      <c r="A188" s="14"/>
      <c r="B188" s="200"/>
      <c r="C188" s="14"/>
      <c r="D188" s="193" t="s">
        <v>144</v>
      </c>
      <c r="E188" s="201" t="s">
        <v>3</v>
      </c>
      <c r="F188" s="202" t="s">
        <v>82</v>
      </c>
      <c r="G188" s="14"/>
      <c r="H188" s="203">
        <v>2</v>
      </c>
      <c r="I188" s="204"/>
      <c r="J188" s="14"/>
      <c r="K188" s="14"/>
      <c r="L188" s="200"/>
      <c r="M188" s="205"/>
      <c r="N188" s="206"/>
      <c r="O188" s="206"/>
      <c r="P188" s="206"/>
      <c r="Q188" s="206"/>
      <c r="R188" s="206"/>
      <c r="S188" s="206"/>
      <c r="T188" s="20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1" t="s">
        <v>144</v>
      </c>
      <c r="AU188" s="201" t="s">
        <v>153</v>
      </c>
      <c r="AV188" s="14" t="s">
        <v>82</v>
      </c>
      <c r="AW188" s="14" t="s">
        <v>33</v>
      </c>
      <c r="AX188" s="14" t="s">
        <v>80</v>
      </c>
      <c r="AY188" s="201" t="s">
        <v>133</v>
      </c>
    </row>
    <row r="189" s="2" customFormat="1" ht="49.05" customHeight="1">
      <c r="A189" s="39"/>
      <c r="B189" s="173"/>
      <c r="C189" s="174" t="s">
        <v>278</v>
      </c>
      <c r="D189" s="174" t="s">
        <v>135</v>
      </c>
      <c r="E189" s="175" t="s">
        <v>980</v>
      </c>
      <c r="F189" s="176" t="s">
        <v>981</v>
      </c>
      <c r="G189" s="177" t="s">
        <v>240</v>
      </c>
      <c r="H189" s="178">
        <v>2</v>
      </c>
      <c r="I189" s="179"/>
      <c r="J189" s="180">
        <f>ROUND(I189*H189,2)</f>
        <v>0</v>
      </c>
      <c r="K189" s="176" t="s">
        <v>879</v>
      </c>
      <c r="L189" s="40"/>
      <c r="M189" s="181" t="s">
        <v>3</v>
      </c>
      <c r="N189" s="182" t="s">
        <v>43</v>
      </c>
      <c r="O189" s="73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85" t="s">
        <v>906</v>
      </c>
      <c r="AT189" s="185" t="s">
        <v>135</v>
      </c>
      <c r="AU189" s="185" t="s">
        <v>153</v>
      </c>
      <c r="AY189" s="20" t="s">
        <v>133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20" t="s">
        <v>80</v>
      </c>
      <c r="BK189" s="186">
        <f>ROUND(I189*H189,2)</f>
        <v>0</v>
      </c>
      <c r="BL189" s="20" t="s">
        <v>906</v>
      </c>
      <c r="BM189" s="185" t="s">
        <v>982</v>
      </c>
    </row>
    <row r="190" s="13" customFormat="1">
      <c r="A190" s="13"/>
      <c r="B190" s="192"/>
      <c r="C190" s="13"/>
      <c r="D190" s="193" t="s">
        <v>144</v>
      </c>
      <c r="E190" s="194" t="s">
        <v>3</v>
      </c>
      <c r="F190" s="195" t="s">
        <v>979</v>
      </c>
      <c r="G190" s="13"/>
      <c r="H190" s="194" t="s">
        <v>3</v>
      </c>
      <c r="I190" s="196"/>
      <c r="J190" s="13"/>
      <c r="K190" s="13"/>
      <c r="L190" s="192"/>
      <c r="M190" s="197"/>
      <c r="N190" s="198"/>
      <c r="O190" s="198"/>
      <c r="P190" s="198"/>
      <c r="Q190" s="198"/>
      <c r="R190" s="198"/>
      <c r="S190" s="198"/>
      <c r="T190" s="19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4" t="s">
        <v>144</v>
      </c>
      <c r="AU190" s="194" t="s">
        <v>153</v>
      </c>
      <c r="AV190" s="13" t="s">
        <v>80</v>
      </c>
      <c r="AW190" s="13" t="s">
        <v>33</v>
      </c>
      <c r="AX190" s="13" t="s">
        <v>72</v>
      </c>
      <c r="AY190" s="194" t="s">
        <v>133</v>
      </c>
    </row>
    <row r="191" s="14" customFormat="1">
      <c r="A191" s="14"/>
      <c r="B191" s="200"/>
      <c r="C191" s="14"/>
      <c r="D191" s="193" t="s">
        <v>144</v>
      </c>
      <c r="E191" s="201" t="s">
        <v>3</v>
      </c>
      <c r="F191" s="202" t="s">
        <v>82</v>
      </c>
      <c r="G191" s="14"/>
      <c r="H191" s="203">
        <v>2</v>
      </c>
      <c r="I191" s="204"/>
      <c r="J191" s="14"/>
      <c r="K191" s="14"/>
      <c r="L191" s="200"/>
      <c r="M191" s="205"/>
      <c r="N191" s="206"/>
      <c r="O191" s="206"/>
      <c r="P191" s="206"/>
      <c r="Q191" s="206"/>
      <c r="R191" s="206"/>
      <c r="S191" s="206"/>
      <c r="T191" s="20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1" t="s">
        <v>144</v>
      </c>
      <c r="AU191" s="201" t="s">
        <v>153</v>
      </c>
      <c r="AV191" s="14" t="s">
        <v>82</v>
      </c>
      <c r="AW191" s="14" t="s">
        <v>33</v>
      </c>
      <c r="AX191" s="14" t="s">
        <v>80</v>
      </c>
      <c r="AY191" s="201" t="s">
        <v>133</v>
      </c>
    </row>
    <row r="192" s="12" customFormat="1" ht="22.8" customHeight="1">
      <c r="A192" s="12"/>
      <c r="B192" s="160"/>
      <c r="C192" s="12"/>
      <c r="D192" s="161" t="s">
        <v>71</v>
      </c>
      <c r="E192" s="171" t="s">
        <v>196</v>
      </c>
      <c r="F192" s="171" t="s">
        <v>352</v>
      </c>
      <c r="G192" s="12"/>
      <c r="H192" s="12"/>
      <c r="I192" s="163"/>
      <c r="J192" s="172">
        <f>BK192</f>
        <v>0</v>
      </c>
      <c r="K192" s="12"/>
      <c r="L192" s="160"/>
      <c r="M192" s="165"/>
      <c r="N192" s="166"/>
      <c r="O192" s="166"/>
      <c r="P192" s="167">
        <f>P193+P211</f>
        <v>0</v>
      </c>
      <c r="Q192" s="166"/>
      <c r="R192" s="167">
        <f>R193+R211</f>
        <v>0</v>
      </c>
      <c r="S192" s="166"/>
      <c r="T192" s="168">
        <f>T193+T211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1" t="s">
        <v>80</v>
      </c>
      <c r="AT192" s="169" t="s">
        <v>71</v>
      </c>
      <c r="AU192" s="169" t="s">
        <v>80</v>
      </c>
      <c r="AY192" s="161" t="s">
        <v>133</v>
      </c>
      <c r="BK192" s="170">
        <f>BK193+BK211</f>
        <v>0</v>
      </c>
    </row>
    <row r="193" s="12" customFormat="1" ht="20.88" customHeight="1">
      <c r="A193" s="12"/>
      <c r="B193" s="160"/>
      <c r="C193" s="12"/>
      <c r="D193" s="161" t="s">
        <v>71</v>
      </c>
      <c r="E193" s="171" t="s">
        <v>815</v>
      </c>
      <c r="F193" s="171" t="s">
        <v>983</v>
      </c>
      <c r="G193" s="12"/>
      <c r="H193" s="12"/>
      <c r="I193" s="163"/>
      <c r="J193" s="172">
        <f>BK193</f>
        <v>0</v>
      </c>
      <c r="K193" s="12"/>
      <c r="L193" s="160"/>
      <c r="M193" s="165"/>
      <c r="N193" s="166"/>
      <c r="O193" s="166"/>
      <c r="P193" s="167">
        <f>SUM(P194:P210)</f>
        <v>0</v>
      </c>
      <c r="Q193" s="166"/>
      <c r="R193" s="167">
        <f>SUM(R194:R210)</f>
        <v>0</v>
      </c>
      <c r="S193" s="166"/>
      <c r="T193" s="168">
        <f>SUM(T194:T210)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61" t="s">
        <v>80</v>
      </c>
      <c r="AT193" s="169" t="s">
        <v>71</v>
      </c>
      <c r="AU193" s="169" t="s">
        <v>82</v>
      </c>
      <c r="AY193" s="161" t="s">
        <v>133</v>
      </c>
      <c r="BK193" s="170">
        <f>SUM(BK194:BK210)</f>
        <v>0</v>
      </c>
    </row>
    <row r="194" s="2" customFormat="1" ht="78" customHeight="1">
      <c r="A194" s="39"/>
      <c r="B194" s="173"/>
      <c r="C194" s="174" t="s">
        <v>8</v>
      </c>
      <c r="D194" s="174" t="s">
        <v>135</v>
      </c>
      <c r="E194" s="175" t="s">
        <v>984</v>
      </c>
      <c r="F194" s="176" t="s">
        <v>985</v>
      </c>
      <c r="G194" s="177" t="s">
        <v>156</v>
      </c>
      <c r="H194" s="178">
        <v>72.030000000000001</v>
      </c>
      <c r="I194" s="179"/>
      <c r="J194" s="180">
        <f>ROUND(I194*H194,2)</f>
        <v>0</v>
      </c>
      <c r="K194" s="176" t="s">
        <v>879</v>
      </c>
      <c r="L194" s="40"/>
      <c r="M194" s="181" t="s">
        <v>3</v>
      </c>
      <c r="N194" s="182" t="s">
        <v>43</v>
      </c>
      <c r="O194" s="73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185" t="s">
        <v>140</v>
      </c>
      <c r="AT194" s="185" t="s">
        <v>135</v>
      </c>
      <c r="AU194" s="185" t="s">
        <v>153</v>
      </c>
      <c r="AY194" s="20" t="s">
        <v>133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20" t="s">
        <v>80</v>
      </c>
      <c r="BK194" s="186">
        <f>ROUND(I194*H194,2)</f>
        <v>0</v>
      </c>
      <c r="BL194" s="20" t="s">
        <v>140</v>
      </c>
      <c r="BM194" s="185" t="s">
        <v>986</v>
      </c>
    </row>
    <row r="195" s="13" customFormat="1">
      <c r="A195" s="13"/>
      <c r="B195" s="192"/>
      <c r="C195" s="13"/>
      <c r="D195" s="193" t="s">
        <v>144</v>
      </c>
      <c r="E195" s="194" t="s">
        <v>3</v>
      </c>
      <c r="F195" s="195" t="s">
        <v>987</v>
      </c>
      <c r="G195" s="13"/>
      <c r="H195" s="194" t="s">
        <v>3</v>
      </c>
      <c r="I195" s="196"/>
      <c r="J195" s="13"/>
      <c r="K195" s="13"/>
      <c r="L195" s="192"/>
      <c r="M195" s="197"/>
      <c r="N195" s="198"/>
      <c r="O195" s="198"/>
      <c r="P195" s="198"/>
      <c r="Q195" s="198"/>
      <c r="R195" s="198"/>
      <c r="S195" s="198"/>
      <c r="T195" s="19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4" t="s">
        <v>144</v>
      </c>
      <c r="AU195" s="194" t="s">
        <v>153</v>
      </c>
      <c r="AV195" s="13" t="s">
        <v>80</v>
      </c>
      <c r="AW195" s="13" t="s">
        <v>33</v>
      </c>
      <c r="AX195" s="13" t="s">
        <v>72</v>
      </c>
      <c r="AY195" s="194" t="s">
        <v>133</v>
      </c>
    </row>
    <row r="196" s="13" customFormat="1">
      <c r="A196" s="13"/>
      <c r="B196" s="192"/>
      <c r="C196" s="13"/>
      <c r="D196" s="193" t="s">
        <v>144</v>
      </c>
      <c r="E196" s="194" t="s">
        <v>3</v>
      </c>
      <c r="F196" s="195" t="s">
        <v>988</v>
      </c>
      <c r="G196" s="13"/>
      <c r="H196" s="194" t="s">
        <v>3</v>
      </c>
      <c r="I196" s="196"/>
      <c r="J196" s="13"/>
      <c r="K196" s="13"/>
      <c r="L196" s="192"/>
      <c r="M196" s="197"/>
      <c r="N196" s="198"/>
      <c r="O196" s="198"/>
      <c r="P196" s="198"/>
      <c r="Q196" s="198"/>
      <c r="R196" s="198"/>
      <c r="S196" s="198"/>
      <c r="T196" s="19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4" t="s">
        <v>144</v>
      </c>
      <c r="AU196" s="194" t="s">
        <v>153</v>
      </c>
      <c r="AV196" s="13" t="s">
        <v>80</v>
      </c>
      <c r="AW196" s="13" t="s">
        <v>33</v>
      </c>
      <c r="AX196" s="13" t="s">
        <v>72</v>
      </c>
      <c r="AY196" s="194" t="s">
        <v>133</v>
      </c>
    </row>
    <row r="197" s="14" customFormat="1">
      <c r="A197" s="14"/>
      <c r="B197" s="200"/>
      <c r="C197" s="14"/>
      <c r="D197" s="193" t="s">
        <v>144</v>
      </c>
      <c r="E197" s="201" t="s">
        <v>3</v>
      </c>
      <c r="F197" s="202" t="s">
        <v>989</v>
      </c>
      <c r="G197" s="14"/>
      <c r="H197" s="203">
        <v>80</v>
      </c>
      <c r="I197" s="204"/>
      <c r="J197" s="14"/>
      <c r="K197" s="14"/>
      <c r="L197" s="200"/>
      <c r="M197" s="205"/>
      <c r="N197" s="206"/>
      <c r="O197" s="206"/>
      <c r="P197" s="206"/>
      <c r="Q197" s="206"/>
      <c r="R197" s="206"/>
      <c r="S197" s="206"/>
      <c r="T197" s="20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1" t="s">
        <v>144</v>
      </c>
      <c r="AU197" s="201" t="s">
        <v>153</v>
      </c>
      <c r="AV197" s="14" t="s">
        <v>82</v>
      </c>
      <c r="AW197" s="14" t="s">
        <v>33</v>
      </c>
      <c r="AX197" s="14" t="s">
        <v>72</v>
      </c>
      <c r="AY197" s="201" t="s">
        <v>133</v>
      </c>
    </row>
    <row r="198" s="13" customFormat="1">
      <c r="A198" s="13"/>
      <c r="B198" s="192"/>
      <c r="C198" s="13"/>
      <c r="D198" s="193" t="s">
        <v>144</v>
      </c>
      <c r="E198" s="194" t="s">
        <v>3</v>
      </c>
      <c r="F198" s="195" t="s">
        <v>990</v>
      </c>
      <c r="G198" s="13"/>
      <c r="H198" s="194" t="s">
        <v>3</v>
      </c>
      <c r="I198" s="196"/>
      <c r="J198" s="13"/>
      <c r="K198" s="13"/>
      <c r="L198" s="192"/>
      <c r="M198" s="197"/>
      <c r="N198" s="198"/>
      <c r="O198" s="198"/>
      <c r="P198" s="198"/>
      <c r="Q198" s="198"/>
      <c r="R198" s="198"/>
      <c r="S198" s="198"/>
      <c r="T198" s="19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4" t="s">
        <v>144</v>
      </c>
      <c r="AU198" s="194" t="s">
        <v>153</v>
      </c>
      <c r="AV198" s="13" t="s">
        <v>80</v>
      </c>
      <c r="AW198" s="13" t="s">
        <v>33</v>
      </c>
      <c r="AX198" s="13" t="s">
        <v>72</v>
      </c>
      <c r="AY198" s="194" t="s">
        <v>133</v>
      </c>
    </row>
    <row r="199" s="14" customFormat="1">
      <c r="A199" s="14"/>
      <c r="B199" s="200"/>
      <c r="C199" s="14"/>
      <c r="D199" s="193" t="s">
        <v>144</v>
      </c>
      <c r="E199" s="201" t="s">
        <v>3</v>
      </c>
      <c r="F199" s="202" t="s">
        <v>991</v>
      </c>
      <c r="G199" s="14"/>
      <c r="H199" s="203">
        <v>-7.9699999999999998</v>
      </c>
      <c r="I199" s="204"/>
      <c r="J199" s="14"/>
      <c r="K199" s="14"/>
      <c r="L199" s="200"/>
      <c r="M199" s="205"/>
      <c r="N199" s="206"/>
      <c r="O199" s="206"/>
      <c r="P199" s="206"/>
      <c r="Q199" s="206"/>
      <c r="R199" s="206"/>
      <c r="S199" s="206"/>
      <c r="T199" s="20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1" t="s">
        <v>144</v>
      </c>
      <c r="AU199" s="201" t="s">
        <v>153</v>
      </c>
      <c r="AV199" s="14" t="s">
        <v>82</v>
      </c>
      <c r="AW199" s="14" t="s">
        <v>33</v>
      </c>
      <c r="AX199" s="14" t="s">
        <v>72</v>
      </c>
      <c r="AY199" s="201" t="s">
        <v>133</v>
      </c>
    </row>
    <row r="200" s="15" customFormat="1">
      <c r="A200" s="15"/>
      <c r="B200" s="208"/>
      <c r="C200" s="15"/>
      <c r="D200" s="193" t="s">
        <v>144</v>
      </c>
      <c r="E200" s="209" t="s">
        <v>3</v>
      </c>
      <c r="F200" s="210" t="s">
        <v>161</v>
      </c>
      <c r="G200" s="15"/>
      <c r="H200" s="211">
        <v>72.030000000000001</v>
      </c>
      <c r="I200" s="212"/>
      <c r="J200" s="15"/>
      <c r="K200" s="15"/>
      <c r="L200" s="208"/>
      <c r="M200" s="213"/>
      <c r="N200" s="214"/>
      <c r="O200" s="214"/>
      <c r="P200" s="214"/>
      <c r="Q200" s="214"/>
      <c r="R200" s="214"/>
      <c r="S200" s="214"/>
      <c r="T200" s="2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09" t="s">
        <v>144</v>
      </c>
      <c r="AU200" s="209" t="s">
        <v>153</v>
      </c>
      <c r="AV200" s="15" t="s">
        <v>140</v>
      </c>
      <c r="AW200" s="15" t="s">
        <v>33</v>
      </c>
      <c r="AX200" s="15" t="s">
        <v>80</v>
      </c>
      <c r="AY200" s="209" t="s">
        <v>133</v>
      </c>
    </row>
    <row r="201" s="2" customFormat="1" ht="49.05" customHeight="1">
      <c r="A201" s="39"/>
      <c r="B201" s="173"/>
      <c r="C201" s="174" t="s">
        <v>290</v>
      </c>
      <c r="D201" s="174" t="s">
        <v>135</v>
      </c>
      <c r="E201" s="175" t="s">
        <v>992</v>
      </c>
      <c r="F201" s="176" t="s">
        <v>993</v>
      </c>
      <c r="G201" s="177" t="s">
        <v>240</v>
      </c>
      <c r="H201" s="178">
        <v>6</v>
      </c>
      <c r="I201" s="179"/>
      <c r="J201" s="180">
        <f>ROUND(I201*H201,2)</f>
        <v>0</v>
      </c>
      <c r="K201" s="176" t="s">
        <v>879</v>
      </c>
      <c r="L201" s="40"/>
      <c r="M201" s="181" t="s">
        <v>3</v>
      </c>
      <c r="N201" s="182" t="s">
        <v>43</v>
      </c>
      <c r="O201" s="73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185" t="s">
        <v>140</v>
      </c>
      <c r="AT201" s="185" t="s">
        <v>135</v>
      </c>
      <c r="AU201" s="185" t="s">
        <v>153</v>
      </c>
      <c r="AY201" s="20" t="s">
        <v>133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20" t="s">
        <v>80</v>
      </c>
      <c r="BK201" s="186">
        <f>ROUND(I201*H201,2)</f>
        <v>0</v>
      </c>
      <c r="BL201" s="20" t="s">
        <v>140</v>
      </c>
      <c r="BM201" s="185" t="s">
        <v>994</v>
      </c>
    </row>
    <row r="202" s="13" customFormat="1">
      <c r="A202" s="13"/>
      <c r="B202" s="192"/>
      <c r="C202" s="13"/>
      <c r="D202" s="193" t="s">
        <v>144</v>
      </c>
      <c r="E202" s="194" t="s">
        <v>3</v>
      </c>
      <c r="F202" s="195" t="s">
        <v>995</v>
      </c>
      <c r="G202" s="13"/>
      <c r="H202" s="194" t="s">
        <v>3</v>
      </c>
      <c r="I202" s="196"/>
      <c r="J202" s="13"/>
      <c r="K202" s="13"/>
      <c r="L202" s="192"/>
      <c r="M202" s="197"/>
      <c r="N202" s="198"/>
      <c r="O202" s="198"/>
      <c r="P202" s="198"/>
      <c r="Q202" s="198"/>
      <c r="R202" s="198"/>
      <c r="S202" s="198"/>
      <c r="T202" s="19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4" t="s">
        <v>144</v>
      </c>
      <c r="AU202" s="194" t="s">
        <v>153</v>
      </c>
      <c r="AV202" s="13" t="s">
        <v>80</v>
      </c>
      <c r="AW202" s="13" t="s">
        <v>33</v>
      </c>
      <c r="AX202" s="13" t="s">
        <v>72</v>
      </c>
      <c r="AY202" s="194" t="s">
        <v>133</v>
      </c>
    </row>
    <row r="203" s="14" customFormat="1">
      <c r="A203" s="14"/>
      <c r="B203" s="200"/>
      <c r="C203" s="14"/>
      <c r="D203" s="193" t="s">
        <v>144</v>
      </c>
      <c r="E203" s="201" t="s">
        <v>3</v>
      </c>
      <c r="F203" s="202" t="s">
        <v>964</v>
      </c>
      <c r="G203" s="14"/>
      <c r="H203" s="203">
        <v>6</v>
      </c>
      <c r="I203" s="204"/>
      <c r="J203" s="14"/>
      <c r="K203" s="14"/>
      <c r="L203" s="200"/>
      <c r="M203" s="205"/>
      <c r="N203" s="206"/>
      <c r="O203" s="206"/>
      <c r="P203" s="206"/>
      <c r="Q203" s="206"/>
      <c r="R203" s="206"/>
      <c r="S203" s="206"/>
      <c r="T203" s="20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1" t="s">
        <v>144</v>
      </c>
      <c r="AU203" s="201" t="s">
        <v>153</v>
      </c>
      <c r="AV203" s="14" t="s">
        <v>82</v>
      </c>
      <c r="AW203" s="14" t="s">
        <v>33</v>
      </c>
      <c r="AX203" s="14" t="s">
        <v>72</v>
      </c>
      <c r="AY203" s="201" t="s">
        <v>133</v>
      </c>
    </row>
    <row r="204" s="15" customFormat="1">
      <c r="A204" s="15"/>
      <c r="B204" s="208"/>
      <c r="C204" s="15"/>
      <c r="D204" s="193" t="s">
        <v>144</v>
      </c>
      <c r="E204" s="209" t="s">
        <v>3</v>
      </c>
      <c r="F204" s="210" t="s">
        <v>161</v>
      </c>
      <c r="G204" s="15"/>
      <c r="H204" s="211">
        <v>6</v>
      </c>
      <c r="I204" s="212"/>
      <c r="J204" s="15"/>
      <c r="K204" s="15"/>
      <c r="L204" s="208"/>
      <c r="M204" s="213"/>
      <c r="N204" s="214"/>
      <c r="O204" s="214"/>
      <c r="P204" s="214"/>
      <c r="Q204" s="214"/>
      <c r="R204" s="214"/>
      <c r="S204" s="214"/>
      <c r="T204" s="2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9" t="s">
        <v>144</v>
      </c>
      <c r="AU204" s="209" t="s">
        <v>153</v>
      </c>
      <c r="AV204" s="15" t="s">
        <v>140</v>
      </c>
      <c r="AW204" s="15" t="s">
        <v>33</v>
      </c>
      <c r="AX204" s="15" t="s">
        <v>80</v>
      </c>
      <c r="AY204" s="209" t="s">
        <v>133</v>
      </c>
    </row>
    <row r="205" s="2" customFormat="1" ht="78" customHeight="1">
      <c r="A205" s="39"/>
      <c r="B205" s="173"/>
      <c r="C205" s="174" t="s">
        <v>296</v>
      </c>
      <c r="D205" s="174" t="s">
        <v>135</v>
      </c>
      <c r="E205" s="175" t="s">
        <v>996</v>
      </c>
      <c r="F205" s="176" t="s">
        <v>997</v>
      </c>
      <c r="G205" s="177" t="s">
        <v>205</v>
      </c>
      <c r="H205" s="178">
        <v>29.085999999999999</v>
      </c>
      <c r="I205" s="179"/>
      <c r="J205" s="180">
        <f>ROUND(I205*H205,2)</f>
        <v>0</v>
      </c>
      <c r="K205" s="176" t="s">
        <v>879</v>
      </c>
      <c r="L205" s="40"/>
      <c r="M205" s="181" t="s">
        <v>3</v>
      </c>
      <c r="N205" s="182" t="s">
        <v>43</v>
      </c>
      <c r="O205" s="73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85" t="s">
        <v>140</v>
      </c>
      <c r="AT205" s="185" t="s">
        <v>135</v>
      </c>
      <c r="AU205" s="185" t="s">
        <v>153</v>
      </c>
      <c r="AY205" s="20" t="s">
        <v>133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20" t="s">
        <v>80</v>
      </c>
      <c r="BK205" s="186">
        <f>ROUND(I205*H205,2)</f>
        <v>0</v>
      </c>
      <c r="BL205" s="20" t="s">
        <v>140</v>
      </c>
      <c r="BM205" s="185" t="s">
        <v>998</v>
      </c>
    </row>
    <row r="206" s="13" customFormat="1">
      <c r="A206" s="13"/>
      <c r="B206" s="192"/>
      <c r="C206" s="13"/>
      <c r="D206" s="193" t="s">
        <v>144</v>
      </c>
      <c r="E206" s="194" t="s">
        <v>3</v>
      </c>
      <c r="F206" s="195" t="s">
        <v>999</v>
      </c>
      <c r="G206" s="13"/>
      <c r="H206" s="194" t="s">
        <v>3</v>
      </c>
      <c r="I206" s="196"/>
      <c r="J206" s="13"/>
      <c r="K206" s="13"/>
      <c r="L206" s="192"/>
      <c r="M206" s="197"/>
      <c r="N206" s="198"/>
      <c r="O206" s="198"/>
      <c r="P206" s="198"/>
      <c r="Q206" s="198"/>
      <c r="R206" s="198"/>
      <c r="S206" s="198"/>
      <c r="T206" s="19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4" t="s">
        <v>144</v>
      </c>
      <c r="AU206" s="194" t="s">
        <v>153</v>
      </c>
      <c r="AV206" s="13" t="s">
        <v>80</v>
      </c>
      <c r="AW206" s="13" t="s">
        <v>33</v>
      </c>
      <c r="AX206" s="13" t="s">
        <v>72</v>
      </c>
      <c r="AY206" s="194" t="s">
        <v>133</v>
      </c>
    </row>
    <row r="207" s="13" customFormat="1">
      <c r="A207" s="13"/>
      <c r="B207" s="192"/>
      <c r="C207" s="13"/>
      <c r="D207" s="193" t="s">
        <v>144</v>
      </c>
      <c r="E207" s="194" t="s">
        <v>3</v>
      </c>
      <c r="F207" s="195" t="s">
        <v>888</v>
      </c>
      <c r="G207" s="13"/>
      <c r="H207" s="194" t="s">
        <v>3</v>
      </c>
      <c r="I207" s="196"/>
      <c r="J207" s="13"/>
      <c r="K207" s="13"/>
      <c r="L207" s="192"/>
      <c r="M207" s="197"/>
      <c r="N207" s="198"/>
      <c r="O207" s="198"/>
      <c r="P207" s="198"/>
      <c r="Q207" s="198"/>
      <c r="R207" s="198"/>
      <c r="S207" s="198"/>
      <c r="T207" s="19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4" t="s">
        <v>144</v>
      </c>
      <c r="AU207" s="194" t="s">
        <v>153</v>
      </c>
      <c r="AV207" s="13" t="s">
        <v>80</v>
      </c>
      <c r="AW207" s="13" t="s">
        <v>33</v>
      </c>
      <c r="AX207" s="13" t="s">
        <v>72</v>
      </c>
      <c r="AY207" s="194" t="s">
        <v>133</v>
      </c>
    </row>
    <row r="208" s="13" customFormat="1">
      <c r="A208" s="13"/>
      <c r="B208" s="192"/>
      <c r="C208" s="13"/>
      <c r="D208" s="193" t="s">
        <v>144</v>
      </c>
      <c r="E208" s="194" t="s">
        <v>3</v>
      </c>
      <c r="F208" s="195" t="s">
        <v>889</v>
      </c>
      <c r="G208" s="13"/>
      <c r="H208" s="194" t="s">
        <v>3</v>
      </c>
      <c r="I208" s="196"/>
      <c r="J208" s="13"/>
      <c r="K208" s="13"/>
      <c r="L208" s="192"/>
      <c r="M208" s="197"/>
      <c r="N208" s="198"/>
      <c r="O208" s="198"/>
      <c r="P208" s="198"/>
      <c r="Q208" s="198"/>
      <c r="R208" s="198"/>
      <c r="S208" s="198"/>
      <c r="T208" s="19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4" t="s">
        <v>144</v>
      </c>
      <c r="AU208" s="194" t="s">
        <v>153</v>
      </c>
      <c r="AV208" s="13" t="s">
        <v>80</v>
      </c>
      <c r="AW208" s="13" t="s">
        <v>33</v>
      </c>
      <c r="AX208" s="13" t="s">
        <v>72</v>
      </c>
      <c r="AY208" s="194" t="s">
        <v>133</v>
      </c>
    </row>
    <row r="209" s="14" customFormat="1">
      <c r="A209" s="14"/>
      <c r="B209" s="200"/>
      <c r="C209" s="14"/>
      <c r="D209" s="193" t="s">
        <v>144</v>
      </c>
      <c r="E209" s="201" t="s">
        <v>3</v>
      </c>
      <c r="F209" s="202" t="s">
        <v>1000</v>
      </c>
      <c r="G209" s="14"/>
      <c r="H209" s="203">
        <v>29.085999999999999</v>
      </c>
      <c r="I209" s="204"/>
      <c r="J209" s="14"/>
      <c r="K209" s="14"/>
      <c r="L209" s="200"/>
      <c r="M209" s="205"/>
      <c r="N209" s="206"/>
      <c r="O209" s="206"/>
      <c r="P209" s="206"/>
      <c r="Q209" s="206"/>
      <c r="R209" s="206"/>
      <c r="S209" s="206"/>
      <c r="T209" s="20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1" t="s">
        <v>144</v>
      </c>
      <c r="AU209" s="201" t="s">
        <v>153</v>
      </c>
      <c r="AV209" s="14" t="s">
        <v>82</v>
      </c>
      <c r="AW209" s="14" t="s">
        <v>33</v>
      </c>
      <c r="AX209" s="14" t="s">
        <v>72</v>
      </c>
      <c r="AY209" s="201" t="s">
        <v>133</v>
      </c>
    </row>
    <row r="210" s="15" customFormat="1">
      <c r="A210" s="15"/>
      <c r="B210" s="208"/>
      <c r="C210" s="15"/>
      <c r="D210" s="193" t="s">
        <v>144</v>
      </c>
      <c r="E210" s="209" t="s">
        <v>3</v>
      </c>
      <c r="F210" s="210" t="s">
        <v>161</v>
      </c>
      <c r="G210" s="15"/>
      <c r="H210" s="211">
        <v>29.085999999999999</v>
      </c>
      <c r="I210" s="212"/>
      <c r="J210" s="15"/>
      <c r="K210" s="15"/>
      <c r="L210" s="208"/>
      <c r="M210" s="213"/>
      <c r="N210" s="214"/>
      <c r="O210" s="214"/>
      <c r="P210" s="214"/>
      <c r="Q210" s="214"/>
      <c r="R210" s="214"/>
      <c r="S210" s="214"/>
      <c r="T210" s="2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09" t="s">
        <v>144</v>
      </c>
      <c r="AU210" s="209" t="s">
        <v>153</v>
      </c>
      <c r="AV210" s="15" t="s">
        <v>140</v>
      </c>
      <c r="AW210" s="15" t="s">
        <v>33</v>
      </c>
      <c r="AX210" s="15" t="s">
        <v>80</v>
      </c>
      <c r="AY210" s="209" t="s">
        <v>133</v>
      </c>
    </row>
    <row r="211" s="12" customFormat="1" ht="20.88" customHeight="1">
      <c r="A211" s="12"/>
      <c r="B211" s="160"/>
      <c r="C211" s="12"/>
      <c r="D211" s="161" t="s">
        <v>71</v>
      </c>
      <c r="E211" s="171" t="s">
        <v>837</v>
      </c>
      <c r="F211" s="171" t="s">
        <v>1001</v>
      </c>
      <c r="G211" s="12"/>
      <c r="H211" s="12"/>
      <c r="I211" s="163"/>
      <c r="J211" s="172">
        <f>BK211</f>
        <v>0</v>
      </c>
      <c r="K211" s="12"/>
      <c r="L211" s="160"/>
      <c r="M211" s="165"/>
      <c r="N211" s="166"/>
      <c r="O211" s="166"/>
      <c r="P211" s="167">
        <f>SUM(P212:P257)</f>
        <v>0</v>
      </c>
      <c r="Q211" s="166"/>
      <c r="R211" s="167">
        <f>SUM(R212:R257)</f>
        <v>0</v>
      </c>
      <c r="S211" s="166"/>
      <c r="T211" s="168">
        <f>SUM(T212:T257)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61" t="s">
        <v>80</v>
      </c>
      <c r="AT211" s="169" t="s">
        <v>71</v>
      </c>
      <c r="AU211" s="169" t="s">
        <v>82</v>
      </c>
      <c r="AY211" s="161" t="s">
        <v>133</v>
      </c>
      <c r="BK211" s="170">
        <f>SUM(BK212:BK257)</f>
        <v>0</v>
      </c>
    </row>
    <row r="212" s="2" customFormat="1" ht="90" customHeight="1">
      <c r="A212" s="39"/>
      <c r="B212" s="173"/>
      <c r="C212" s="174" t="s">
        <v>303</v>
      </c>
      <c r="D212" s="174" t="s">
        <v>135</v>
      </c>
      <c r="E212" s="175" t="s">
        <v>1002</v>
      </c>
      <c r="F212" s="176" t="s">
        <v>1003</v>
      </c>
      <c r="G212" s="177" t="s">
        <v>205</v>
      </c>
      <c r="H212" s="178">
        <v>145.44</v>
      </c>
      <c r="I212" s="179"/>
      <c r="J212" s="180">
        <f>ROUND(I212*H212,2)</f>
        <v>0</v>
      </c>
      <c r="K212" s="176" t="s">
        <v>879</v>
      </c>
      <c r="L212" s="40"/>
      <c r="M212" s="181" t="s">
        <v>3</v>
      </c>
      <c r="N212" s="182" t="s">
        <v>43</v>
      </c>
      <c r="O212" s="73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85" t="s">
        <v>906</v>
      </c>
      <c r="AT212" s="185" t="s">
        <v>135</v>
      </c>
      <c r="AU212" s="185" t="s">
        <v>153</v>
      </c>
      <c r="AY212" s="20" t="s">
        <v>133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20" t="s">
        <v>80</v>
      </c>
      <c r="BK212" s="186">
        <f>ROUND(I212*H212,2)</f>
        <v>0</v>
      </c>
      <c r="BL212" s="20" t="s">
        <v>906</v>
      </c>
      <c r="BM212" s="185" t="s">
        <v>1004</v>
      </c>
    </row>
    <row r="213" s="13" customFormat="1">
      <c r="A213" s="13"/>
      <c r="B213" s="192"/>
      <c r="C213" s="13"/>
      <c r="D213" s="193" t="s">
        <v>144</v>
      </c>
      <c r="E213" s="194" t="s">
        <v>3</v>
      </c>
      <c r="F213" s="195" t="s">
        <v>1005</v>
      </c>
      <c r="G213" s="13"/>
      <c r="H213" s="194" t="s">
        <v>3</v>
      </c>
      <c r="I213" s="196"/>
      <c r="J213" s="13"/>
      <c r="K213" s="13"/>
      <c r="L213" s="192"/>
      <c r="M213" s="197"/>
      <c r="N213" s="198"/>
      <c r="O213" s="198"/>
      <c r="P213" s="198"/>
      <c r="Q213" s="198"/>
      <c r="R213" s="198"/>
      <c r="S213" s="198"/>
      <c r="T213" s="19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4" t="s">
        <v>144</v>
      </c>
      <c r="AU213" s="194" t="s">
        <v>153</v>
      </c>
      <c r="AV213" s="13" t="s">
        <v>80</v>
      </c>
      <c r="AW213" s="13" t="s">
        <v>33</v>
      </c>
      <c r="AX213" s="13" t="s">
        <v>72</v>
      </c>
      <c r="AY213" s="194" t="s">
        <v>133</v>
      </c>
    </row>
    <row r="214" s="14" customFormat="1">
      <c r="A214" s="14"/>
      <c r="B214" s="200"/>
      <c r="C214" s="14"/>
      <c r="D214" s="193" t="s">
        <v>144</v>
      </c>
      <c r="E214" s="201" t="s">
        <v>3</v>
      </c>
      <c r="F214" s="202" t="s">
        <v>1006</v>
      </c>
      <c r="G214" s="14"/>
      <c r="H214" s="203">
        <v>72.719999999999999</v>
      </c>
      <c r="I214" s="204"/>
      <c r="J214" s="14"/>
      <c r="K214" s="14"/>
      <c r="L214" s="200"/>
      <c r="M214" s="205"/>
      <c r="N214" s="206"/>
      <c r="O214" s="206"/>
      <c r="P214" s="206"/>
      <c r="Q214" s="206"/>
      <c r="R214" s="206"/>
      <c r="S214" s="206"/>
      <c r="T214" s="20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1" t="s">
        <v>144</v>
      </c>
      <c r="AU214" s="201" t="s">
        <v>153</v>
      </c>
      <c r="AV214" s="14" t="s">
        <v>82</v>
      </c>
      <c r="AW214" s="14" t="s">
        <v>33</v>
      </c>
      <c r="AX214" s="14" t="s">
        <v>72</v>
      </c>
      <c r="AY214" s="201" t="s">
        <v>133</v>
      </c>
    </row>
    <row r="215" s="13" customFormat="1">
      <c r="A215" s="13"/>
      <c r="B215" s="192"/>
      <c r="C215" s="13"/>
      <c r="D215" s="193" t="s">
        <v>144</v>
      </c>
      <c r="E215" s="194" t="s">
        <v>3</v>
      </c>
      <c r="F215" s="195" t="s">
        <v>1007</v>
      </c>
      <c r="G215" s="13"/>
      <c r="H215" s="194" t="s">
        <v>3</v>
      </c>
      <c r="I215" s="196"/>
      <c r="J215" s="13"/>
      <c r="K215" s="13"/>
      <c r="L215" s="192"/>
      <c r="M215" s="197"/>
      <c r="N215" s="198"/>
      <c r="O215" s="198"/>
      <c r="P215" s="198"/>
      <c r="Q215" s="198"/>
      <c r="R215" s="198"/>
      <c r="S215" s="198"/>
      <c r="T215" s="19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4" t="s">
        <v>144</v>
      </c>
      <c r="AU215" s="194" t="s">
        <v>153</v>
      </c>
      <c r="AV215" s="13" t="s">
        <v>80</v>
      </c>
      <c r="AW215" s="13" t="s">
        <v>33</v>
      </c>
      <c r="AX215" s="13" t="s">
        <v>72</v>
      </c>
      <c r="AY215" s="194" t="s">
        <v>133</v>
      </c>
    </row>
    <row r="216" s="14" customFormat="1">
      <c r="A216" s="14"/>
      <c r="B216" s="200"/>
      <c r="C216" s="14"/>
      <c r="D216" s="193" t="s">
        <v>144</v>
      </c>
      <c r="E216" s="201" t="s">
        <v>3</v>
      </c>
      <c r="F216" s="202" t="s">
        <v>1006</v>
      </c>
      <c r="G216" s="14"/>
      <c r="H216" s="203">
        <v>72.719999999999999</v>
      </c>
      <c r="I216" s="204"/>
      <c r="J216" s="14"/>
      <c r="K216" s="14"/>
      <c r="L216" s="200"/>
      <c r="M216" s="205"/>
      <c r="N216" s="206"/>
      <c r="O216" s="206"/>
      <c r="P216" s="206"/>
      <c r="Q216" s="206"/>
      <c r="R216" s="206"/>
      <c r="S216" s="206"/>
      <c r="T216" s="20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1" t="s">
        <v>144</v>
      </c>
      <c r="AU216" s="201" t="s">
        <v>153</v>
      </c>
      <c r="AV216" s="14" t="s">
        <v>82</v>
      </c>
      <c r="AW216" s="14" t="s">
        <v>33</v>
      </c>
      <c r="AX216" s="14" t="s">
        <v>72</v>
      </c>
      <c r="AY216" s="201" t="s">
        <v>133</v>
      </c>
    </row>
    <row r="217" s="15" customFormat="1">
      <c r="A217" s="15"/>
      <c r="B217" s="208"/>
      <c r="C217" s="15"/>
      <c r="D217" s="193" t="s">
        <v>144</v>
      </c>
      <c r="E217" s="209" t="s">
        <v>3</v>
      </c>
      <c r="F217" s="210" t="s">
        <v>161</v>
      </c>
      <c r="G217" s="15"/>
      <c r="H217" s="211">
        <v>145.44</v>
      </c>
      <c r="I217" s="212"/>
      <c r="J217" s="15"/>
      <c r="K217" s="15"/>
      <c r="L217" s="208"/>
      <c r="M217" s="213"/>
      <c r="N217" s="214"/>
      <c r="O217" s="214"/>
      <c r="P217" s="214"/>
      <c r="Q217" s="214"/>
      <c r="R217" s="214"/>
      <c r="S217" s="214"/>
      <c r="T217" s="2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09" t="s">
        <v>144</v>
      </c>
      <c r="AU217" s="209" t="s">
        <v>153</v>
      </c>
      <c r="AV217" s="15" t="s">
        <v>140</v>
      </c>
      <c r="AW217" s="15" t="s">
        <v>33</v>
      </c>
      <c r="AX217" s="15" t="s">
        <v>80</v>
      </c>
      <c r="AY217" s="209" t="s">
        <v>133</v>
      </c>
    </row>
    <row r="218" s="2" customFormat="1" ht="78" customHeight="1">
      <c r="A218" s="39"/>
      <c r="B218" s="173"/>
      <c r="C218" s="174" t="s">
        <v>311</v>
      </c>
      <c r="D218" s="174" t="s">
        <v>135</v>
      </c>
      <c r="E218" s="175" t="s">
        <v>1008</v>
      </c>
      <c r="F218" s="176" t="s">
        <v>1009</v>
      </c>
      <c r="G218" s="177" t="s">
        <v>205</v>
      </c>
      <c r="H218" s="178">
        <v>72.719999999999999</v>
      </c>
      <c r="I218" s="179"/>
      <c r="J218" s="180">
        <f>ROUND(I218*H218,2)</f>
        <v>0</v>
      </c>
      <c r="K218" s="176" t="s">
        <v>879</v>
      </c>
      <c r="L218" s="40"/>
      <c r="M218" s="181" t="s">
        <v>3</v>
      </c>
      <c r="N218" s="182" t="s">
        <v>43</v>
      </c>
      <c r="O218" s="73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185" t="s">
        <v>906</v>
      </c>
      <c r="AT218" s="185" t="s">
        <v>135</v>
      </c>
      <c r="AU218" s="185" t="s">
        <v>153</v>
      </c>
      <c r="AY218" s="20" t="s">
        <v>133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20" t="s">
        <v>80</v>
      </c>
      <c r="BK218" s="186">
        <f>ROUND(I218*H218,2)</f>
        <v>0</v>
      </c>
      <c r="BL218" s="20" t="s">
        <v>906</v>
      </c>
      <c r="BM218" s="185" t="s">
        <v>1010</v>
      </c>
    </row>
    <row r="219" s="13" customFormat="1">
      <c r="A219" s="13"/>
      <c r="B219" s="192"/>
      <c r="C219" s="13"/>
      <c r="D219" s="193" t="s">
        <v>144</v>
      </c>
      <c r="E219" s="194" t="s">
        <v>3</v>
      </c>
      <c r="F219" s="195" t="s">
        <v>1011</v>
      </c>
      <c r="G219" s="13"/>
      <c r="H219" s="194" t="s">
        <v>3</v>
      </c>
      <c r="I219" s="196"/>
      <c r="J219" s="13"/>
      <c r="K219" s="13"/>
      <c r="L219" s="192"/>
      <c r="M219" s="197"/>
      <c r="N219" s="198"/>
      <c r="O219" s="198"/>
      <c r="P219" s="198"/>
      <c r="Q219" s="198"/>
      <c r="R219" s="198"/>
      <c r="S219" s="198"/>
      <c r="T219" s="19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4" t="s">
        <v>144</v>
      </c>
      <c r="AU219" s="194" t="s">
        <v>153</v>
      </c>
      <c r="AV219" s="13" t="s">
        <v>80</v>
      </c>
      <c r="AW219" s="13" t="s">
        <v>33</v>
      </c>
      <c r="AX219" s="13" t="s">
        <v>72</v>
      </c>
      <c r="AY219" s="194" t="s">
        <v>133</v>
      </c>
    </row>
    <row r="220" s="14" customFormat="1">
      <c r="A220" s="14"/>
      <c r="B220" s="200"/>
      <c r="C220" s="14"/>
      <c r="D220" s="193" t="s">
        <v>144</v>
      </c>
      <c r="E220" s="201" t="s">
        <v>3</v>
      </c>
      <c r="F220" s="202" t="s">
        <v>1012</v>
      </c>
      <c r="G220" s="14"/>
      <c r="H220" s="203">
        <v>72.719999999999999</v>
      </c>
      <c r="I220" s="204"/>
      <c r="J220" s="14"/>
      <c r="K220" s="14"/>
      <c r="L220" s="200"/>
      <c r="M220" s="205"/>
      <c r="N220" s="206"/>
      <c r="O220" s="206"/>
      <c r="P220" s="206"/>
      <c r="Q220" s="206"/>
      <c r="R220" s="206"/>
      <c r="S220" s="206"/>
      <c r="T220" s="20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1" t="s">
        <v>144</v>
      </c>
      <c r="AU220" s="201" t="s">
        <v>153</v>
      </c>
      <c r="AV220" s="14" t="s">
        <v>82</v>
      </c>
      <c r="AW220" s="14" t="s">
        <v>33</v>
      </c>
      <c r="AX220" s="14" t="s">
        <v>72</v>
      </c>
      <c r="AY220" s="201" t="s">
        <v>133</v>
      </c>
    </row>
    <row r="221" s="15" customFormat="1">
      <c r="A221" s="15"/>
      <c r="B221" s="208"/>
      <c r="C221" s="15"/>
      <c r="D221" s="193" t="s">
        <v>144</v>
      </c>
      <c r="E221" s="209" t="s">
        <v>3</v>
      </c>
      <c r="F221" s="210" t="s">
        <v>161</v>
      </c>
      <c r="G221" s="15"/>
      <c r="H221" s="211">
        <v>72.719999999999999</v>
      </c>
      <c r="I221" s="212"/>
      <c r="J221" s="15"/>
      <c r="K221" s="15"/>
      <c r="L221" s="208"/>
      <c r="M221" s="213"/>
      <c r="N221" s="214"/>
      <c r="O221" s="214"/>
      <c r="P221" s="214"/>
      <c r="Q221" s="214"/>
      <c r="R221" s="214"/>
      <c r="S221" s="214"/>
      <c r="T221" s="2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09" t="s">
        <v>144</v>
      </c>
      <c r="AU221" s="209" t="s">
        <v>153</v>
      </c>
      <c r="AV221" s="15" t="s">
        <v>140</v>
      </c>
      <c r="AW221" s="15" t="s">
        <v>33</v>
      </c>
      <c r="AX221" s="15" t="s">
        <v>80</v>
      </c>
      <c r="AY221" s="209" t="s">
        <v>133</v>
      </c>
    </row>
    <row r="222" s="2" customFormat="1" ht="101.25" customHeight="1">
      <c r="A222" s="39"/>
      <c r="B222" s="173"/>
      <c r="C222" s="174" t="s">
        <v>318</v>
      </c>
      <c r="D222" s="174" t="s">
        <v>135</v>
      </c>
      <c r="E222" s="175" t="s">
        <v>1013</v>
      </c>
      <c r="F222" s="176" t="s">
        <v>1014</v>
      </c>
      <c r="G222" s="177" t="s">
        <v>205</v>
      </c>
      <c r="H222" s="178">
        <v>29.085999999999999</v>
      </c>
      <c r="I222" s="179"/>
      <c r="J222" s="180">
        <f>ROUND(I222*H222,2)</f>
        <v>0</v>
      </c>
      <c r="K222" s="176" t="s">
        <v>879</v>
      </c>
      <c r="L222" s="40"/>
      <c r="M222" s="181" t="s">
        <v>3</v>
      </c>
      <c r="N222" s="182" t="s">
        <v>43</v>
      </c>
      <c r="O222" s="73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185" t="s">
        <v>906</v>
      </c>
      <c r="AT222" s="185" t="s">
        <v>135</v>
      </c>
      <c r="AU222" s="185" t="s">
        <v>153</v>
      </c>
      <c r="AY222" s="20" t="s">
        <v>133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20" t="s">
        <v>80</v>
      </c>
      <c r="BK222" s="186">
        <f>ROUND(I222*H222,2)</f>
        <v>0</v>
      </c>
      <c r="BL222" s="20" t="s">
        <v>906</v>
      </c>
      <c r="BM222" s="185" t="s">
        <v>1015</v>
      </c>
    </row>
    <row r="223" s="13" customFormat="1">
      <c r="A223" s="13"/>
      <c r="B223" s="192"/>
      <c r="C223" s="13"/>
      <c r="D223" s="193" t="s">
        <v>144</v>
      </c>
      <c r="E223" s="194" t="s">
        <v>3</v>
      </c>
      <c r="F223" s="195" t="s">
        <v>1016</v>
      </c>
      <c r="G223" s="13"/>
      <c r="H223" s="194" t="s">
        <v>3</v>
      </c>
      <c r="I223" s="196"/>
      <c r="J223" s="13"/>
      <c r="K223" s="13"/>
      <c r="L223" s="192"/>
      <c r="M223" s="197"/>
      <c r="N223" s="198"/>
      <c r="O223" s="198"/>
      <c r="P223" s="198"/>
      <c r="Q223" s="198"/>
      <c r="R223" s="198"/>
      <c r="S223" s="198"/>
      <c r="T223" s="19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4" t="s">
        <v>144</v>
      </c>
      <c r="AU223" s="194" t="s">
        <v>153</v>
      </c>
      <c r="AV223" s="13" t="s">
        <v>80</v>
      </c>
      <c r="AW223" s="13" t="s">
        <v>33</v>
      </c>
      <c r="AX223" s="13" t="s">
        <v>72</v>
      </c>
      <c r="AY223" s="194" t="s">
        <v>133</v>
      </c>
    </row>
    <row r="224" s="13" customFormat="1">
      <c r="A224" s="13"/>
      <c r="B224" s="192"/>
      <c r="C224" s="13"/>
      <c r="D224" s="193" t="s">
        <v>144</v>
      </c>
      <c r="E224" s="194" t="s">
        <v>3</v>
      </c>
      <c r="F224" s="195" t="s">
        <v>888</v>
      </c>
      <c r="G224" s="13"/>
      <c r="H224" s="194" t="s">
        <v>3</v>
      </c>
      <c r="I224" s="196"/>
      <c r="J224" s="13"/>
      <c r="K224" s="13"/>
      <c r="L224" s="192"/>
      <c r="M224" s="197"/>
      <c r="N224" s="198"/>
      <c r="O224" s="198"/>
      <c r="P224" s="198"/>
      <c r="Q224" s="198"/>
      <c r="R224" s="198"/>
      <c r="S224" s="198"/>
      <c r="T224" s="19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4" t="s">
        <v>144</v>
      </c>
      <c r="AU224" s="194" t="s">
        <v>153</v>
      </c>
      <c r="AV224" s="13" t="s">
        <v>80</v>
      </c>
      <c r="AW224" s="13" t="s">
        <v>33</v>
      </c>
      <c r="AX224" s="13" t="s">
        <v>72</v>
      </c>
      <c r="AY224" s="194" t="s">
        <v>133</v>
      </c>
    </row>
    <row r="225" s="13" customFormat="1">
      <c r="A225" s="13"/>
      <c r="B225" s="192"/>
      <c r="C225" s="13"/>
      <c r="D225" s="193" t="s">
        <v>144</v>
      </c>
      <c r="E225" s="194" t="s">
        <v>3</v>
      </c>
      <c r="F225" s="195" t="s">
        <v>889</v>
      </c>
      <c r="G225" s="13"/>
      <c r="H225" s="194" t="s">
        <v>3</v>
      </c>
      <c r="I225" s="196"/>
      <c r="J225" s="13"/>
      <c r="K225" s="13"/>
      <c r="L225" s="192"/>
      <c r="M225" s="197"/>
      <c r="N225" s="198"/>
      <c r="O225" s="198"/>
      <c r="P225" s="198"/>
      <c r="Q225" s="198"/>
      <c r="R225" s="198"/>
      <c r="S225" s="198"/>
      <c r="T225" s="19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4" t="s">
        <v>144</v>
      </c>
      <c r="AU225" s="194" t="s">
        <v>153</v>
      </c>
      <c r="AV225" s="13" t="s">
        <v>80</v>
      </c>
      <c r="AW225" s="13" t="s">
        <v>33</v>
      </c>
      <c r="AX225" s="13" t="s">
        <v>72</v>
      </c>
      <c r="AY225" s="194" t="s">
        <v>133</v>
      </c>
    </row>
    <row r="226" s="14" customFormat="1">
      <c r="A226" s="14"/>
      <c r="B226" s="200"/>
      <c r="C226" s="14"/>
      <c r="D226" s="193" t="s">
        <v>144</v>
      </c>
      <c r="E226" s="201" t="s">
        <v>3</v>
      </c>
      <c r="F226" s="202" t="s">
        <v>1000</v>
      </c>
      <c r="G226" s="14"/>
      <c r="H226" s="203">
        <v>29.085999999999999</v>
      </c>
      <c r="I226" s="204"/>
      <c r="J226" s="14"/>
      <c r="K226" s="14"/>
      <c r="L226" s="200"/>
      <c r="M226" s="205"/>
      <c r="N226" s="206"/>
      <c r="O226" s="206"/>
      <c r="P226" s="206"/>
      <c r="Q226" s="206"/>
      <c r="R226" s="206"/>
      <c r="S226" s="206"/>
      <c r="T226" s="20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1" t="s">
        <v>144</v>
      </c>
      <c r="AU226" s="201" t="s">
        <v>153</v>
      </c>
      <c r="AV226" s="14" t="s">
        <v>82</v>
      </c>
      <c r="AW226" s="14" t="s">
        <v>33</v>
      </c>
      <c r="AX226" s="14" t="s">
        <v>72</v>
      </c>
      <c r="AY226" s="201" t="s">
        <v>133</v>
      </c>
    </row>
    <row r="227" s="15" customFormat="1">
      <c r="A227" s="15"/>
      <c r="B227" s="208"/>
      <c r="C227" s="15"/>
      <c r="D227" s="193" t="s">
        <v>144</v>
      </c>
      <c r="E227" s="209" t="s">
        <v>3</v>
      </c>
      <c r="F227" s="210" t="s">
        <v>161</v>
      </c>
      <c r="G227" s="15"/>
      <c r="H227" s="211">
        <v>29.085999999999999</v>
      </c>
      <c r="I227" s="212"/>
      <c r="J227" s="15"/>
      <c r="K227" s="15"/>
      <c r="L227" s="208"/>
      <c r="M227" s="213"/>
      <c r="N227" s="214"/>
      <c r="O227" s="214"/>
      <c r="P227" s="214"/>
      <c r="Q227" s="214"/>
      <c r="R227" s="214"/>
      <c r="S227" s="214"/>
      <c r="T227" s="2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09" t="s">
        <v>144</v>
      </c>
      <c r="AU227" s="209" t="s">
        <v>153</v>
      </c>
      <c r="AV227" s="15" t="s">
        <v>140</v>
      </c>
      <c r="AW227" s="15" t="s">
        <v>33</v>
      </c>
      <c r="AX227" s="15" t="s">
        <v>80</v>
      </c>
      <c r="AY227" s="209" t="s">
        <v>133</v>
      </c>
    </row>
    <row r="228" s="2" customFormat="1" ht="90" customHeight="1">
      <c r="A228" s="39"/>
      <c r="B228" s="173"/>
      <c r="C228" s="174" t="s">
        <v>326</v>
      </c>
      <c r="D228" s="174" t="s">
        <v>135</v>
      </c>
      <c r="E228" s="175" t="s">
        <v>1017</v>
      </c>
      <c r="F228" s="176" t="s">
        <v>1018</v>
      </c>
      <c r="G228" s="177" t="s">
        <v>205</v>
      </c>
      <c r="H228" s="178">
        <v>29.085999999999999</v>
      </c>
      <c r="I228" s="179"/>
      <c r="J228" s="180">
        <f>ROUND(I228*H228,2)</f>
        <v>0</v>
      </c>
      <c r="K228" s="176" t="s">
        <v>879</v>
      </c>
      <c r="L228" s="40"/>
      <c r="M228" s="181" t="s">
        <v>3</v>
      </c>
      <c r="N228" s="182" t="s">
        <v>43</v>
      </c>
      <c r="O228" s="73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185" t="s">
        <v>906</v>
      </c>
      <c r="AT228" s="185" t="s">
        <v>135</v>
      </c>
      <c r="AU228" s="185" t="s">
        <v>153</v>
      </c>
      <c r="AY228" s="20" t="s">
        <v>133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20" t="s">
        <v>80</v>
      </c>
      <c r="BK228" s="186">
        <f>ROUND(I228*H228,2)</f>
        <v>0</v>
      </c>
      <c r="BL228" s="20" t="s">
        <v>906</v>
      </c>
      <c r="BM228" s="185" t="s">
        <v>1019</v>
      </c>
    </row>
    <row r="229" s="13" customFormat="1">
      <c r="A229" s="13"/>
      <c r="B229" s="192"/>
      <c r="C229" s="13"/>
      <c r="D229" s="193" t="s">
        <v>144</v>
      </c>
      <c r="E229" s="194" t="s">
        <v>3</v>
      </c>
      <c r="F229" s="195" t="s">
        <v>1020</v>
      </c>
      <c r="G229" s="13"/>
      <c r="H229" s="194" t="s">
        <v>3</v>
      </c>
      <c r="I229" s="196"/>
      <c r="J229" s="13"/>
      <c r="K229" s="13"/>
      <c r="L229" s="192"/>
      <c r="M229" s="197"/>
      <c r="N229" s="198"/>
      <c r="O229" s="198"/>
      <c r="P229" s="198"/>
      <c r="Q229" s="198"/>
      <c r="R229" s="198"/>
      <c r="S229" s="198"/>
      <c r="T229" s="19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4" t="s">
        <v>144</v>
      </c>
      <c r="AU229" s="194" t="s">
        <v>153</v>
      </c>
      <c r="AV229" s="13" t="s">
        <v>80</v>
      </c>
      <c r="AW229" s="13" t="s">
        <v>33</v>
      </c>
      <c r="AX229" s="13" t="s">
        <v>72</v>
      </c>
      <c r="AY229" s="194" t="s">
        <v>133</v>
      </c>
    </row>
    <row r="230" s="13" customFormat="1">
      <c r="A230" s="13"/>
      <c r="B230" s="192"/>
      <c r="C230" s="13"/>
      <c r="D230" s="193" t="s">
        <v>144</v>
      </c>
      <c r="E230" s="194" t="s">
        <v>3</v>
      </c>
      <c r="F230" s="195" t="s">
        <v>888</v>
      </c>
      <c r="G230" s="13"/>
      <c r="H230" s="194" t="s">
        <v>3</v>
      </c>
      <c r="I230" s="196"/>
      <c r="J230" s="13"/>
      <c r="K230" s="13"/>
      <c r="L230" s="192"/>
      <c r="M230" s="197"/>
      <c r="N230" s="198"/>
      <c r="O230" s="198"/>
      <c r="P230" s="198"/>
      <c r="Q230" s="198"/>
      <c r="R230" s="198"/>
      <c r="S230" s="198"/>
      <c r="T230" s="19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4" t="s">
        <v>144</v>
      </c>
      <c r="AU230" s="194" t="s">
        <v>153</v>
      </c>
      <c r="AV230" s="13" t="s">
        <v>80</v>
      </c>
      <c r="AW230" s="13" t="s">
        <v>33</v>
      </c>
      <c r="AX230" s="13" t="s">
        <v>72</v>
      </c>
      <c r="AY230" s="194" t="s">
        <v>133</v>
      </c>
    </row>
    <row r="231" s="13" customFormat="1">
      <c r="A231" s="13"/>
      <c r="B231" s="192"/>
      <c r="C231" s="13"/>
      <c r="D231" s="193" t="s">
        <v>144</v>
      </c>
      <c r="E231" s="194" t="s">
        <v>3</v>
      </c>
      <c r="F231" s="195" t="s">
        <v>889</v>
      </c>
      <c r="G231" s="13"/>
      <c r="H231" s="194" t="s">
        <v>3</v>
      </c>
      <c r="I231" s="196"/>
      <c r="J231" s="13"/>
      <c r="K231" s="13"/>
      <c r="L231" s="192"/>
      <c r="M231" s="197"/>
      <c r="N231" s="198"/>
      <c r="O231" s="198"/>
      <c r="P231" s="198"/>
      <c r="Q231" s="198"/>
      <c r="R231" s="198"/>
      <c r="S231" s="198"/>
      <c r="T231" s="19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4" t="s">
        <v>144</v>
      </c>
      <c r="AU231" s="194" t="s">
        <v>153</v>
      </c>
      <c r="AV231" s="13" t="s">
        <v>80</v>
      </c>
      <c r="AW231" s="13" t="s">
        <v>33</v>
      </c>
      <c r="AX231" s="13" t="s">
        <v>72</v>
      </c>
      <c r="AY231" s="194" t="s">
        <v>133</v>
      </c>
    </row>
    <row r="232" s="14" customFormat="1">
      <c r="A232" s="14"/>
      <c r="B232" s="200"/>
      <c r="C232" s="14"/>
      <c r="D232" s="193" t="s">
        <v>144</v>
      </c>
      <c r="E232" s="201" t="s">
        <v>3</v>
      </c>
      <c r="F232" s="202" t="s">
        <v>1000</v>
      </c>
      <c r="G232" s="14"/>
      <c r="H232" s="203">
        <v>29.085999999999999</v>
      </c>
      <c r="I232" s="204"/>
      <c r="J232" s="14"/>
      <c r="K232" s="14"/>
      <c r="L232" s="200"/>
      <c r="M232" s="205"/>
      <c r="N232" s="206"/>
      <c r="O232" s="206"/>
      <c r="P232" s="206"/>
      <c r="Q232" s="206"/>
      <c r="R232" s="206"/>
      <c r="S232" s="206"/>
      <c r="T232" s="20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1" t="s">
        <v>144</v>
      </c>
      <c r="AU232" s="201" t="s">
        <v>153</v>
      </c>
      <c r="AV232" s="14" t="s">
        <v>82</v>
      </c>
      <c r="AW232" s="14" t="s">
        <v>33</v>
      </c>
      <c r="AX232" s="14" t="s">
        <v>72</v>
      </c>
      <c r="AY232" s="201" t="s">
        <v>133</v>
      </c>
    </row>
    <row r="233" s="15" customFormat="1">
      <c r="A233" s="15"/>
      <c r="B233" s="208"/>
      <c r="C233" s="15"/>
      <c r="D233" s="193" t="s">
        <v>144</v>
      </c>
      <c r="E233" s="209" t="s">
        <v>3</v>
      </c>
      <c r="F233" s="210" t="s">
        <v>161</v>
      </c>
      <c r="G233" s="15"/>
      <c r="H233" s="211">
        <v>29.085999999999999</v>
      </c>
      <c r="I233" s="212"/>
      <c r="J233" s="15"/>
      <c r="K233" s="15"/>
      <c r="L233" s="208"/>
      <c r="M233" s="213"/>
      <c r="N233" s="214"/>
      <c r="O233" s="214"/>
      <c r="P233" s="214"/>
      <c r="Q233" s="214"/>
      <c r="R233" s="214"/>
      <c r="S233" s="214"/>
      <c r="T233" s="2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09" t="s">
        <v>144</v>
      </c>
      <c r="AU233" s="209" t="s">
        <v>153</v>
      </c>
      <c r="AV233" s="15" t="s">
        <v>140</v>
      </c>
      <c r="AW233" s="15" t="s">
        <v>33</v>
      </c>
      <c r="AX233" s="15" t="s">
        <v>80</v>
      </c>
      <c r="AY233" s="209" t="s">
        <v>133</v>
      </c>
    </row>
    <row r="234" s="2" customFormat="1" ht="90" customHeight="1">
      <c r="A234" s="39"/>
      <c r="B234" s="173"/>
      <c r="C234" s="174" t="s">
        <v>334</v>
      </c>
      <c r="D234" s="174" t="s">
        <v>135</v>
      </c>
      <c r="E234" s="175" t="s">
        <v>1021</v>
      </c>
      <c r="F234" s="176" t="s">
        <v>1022</v>
      </c>
      <c r="G234" s="177" t="s">
        <v>240</v>
      </c>
      <c r="H234" s="178">
        <v>4</v>
      </c>
      <c r="I234" s="179"/>
      <c r="J234" s="180">
        <f>ROUND(I234*H234,2)</f>
        <v>0</v>
      </c>
      <c r="K234" s="176" t="s">
        <v>879</v>
      </c>
      <c r="L234" s="40"/>
      <c r="M234" s="181" t="s">
        <v>3</v>
      </c>
      <c r="N234" s="182" t="s">
        <v>43</v>
      </c>
      <c r="O234" s="73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185" t="s">
        <v>906</v>
      </c>
      <c r="AT234" s="185" t="s">
        <v>135</v>
      </c>
      <c r="AU234" s="185" t="s">
        <v>153</v>
      </c>
      <c r="AY234" s="20" t="s">
        <v>133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20" t="s">
        <v>80</v>
      </c>
      <c r="BK234" s="186">
        <f>ROUND(I234*H234,2)</f>
        <v>0</v>
      </c>
      <c r="BL234" s="20" t="s">
        <v>906</v>
      </c>
      <c r="BM234" s="185" t="s">
        <v>1023</v>
      </c>
    </row>
    <row r="235" s="13" customFormat="1">
      <c r="A235" s="13"/>
      <c r="B235" s="192"/>
      <c r="C235" s="13"/>
      <c r="D235" s="193" t="s">
        <v>144</v>
      </c>
      <c r="E235" s="194" t="s">
        <v>3</v>
      </c>
      <c r="F235" s="195" t="s">
        <v>1024</v>
      </c>
      <c r="G235" s="13"/>
      <c r="H235" s="194" t="s">
        <v>3</v>
      </c>
      <c r="I235" s="196"/>
      <c r="J235" s="13"/>
      <c r="K235" s="13"/>
      <c r="L235" s="192"/>
      <c r="M235" s="197"/>
      <c r="N235" s="198"/>
      <c r="O235" s="198"/>
      <c r="P235" s="198"/>
      <c r="Q235" s="198"/>
      <c r="R235" s="198"/>
      <c r="S235" s="198"/>
      <c r="T235" s="19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4" t="s">
        <v>144</v>
      </c>
      <c r="AU235" s="194" t="s">
        <v>153</v>
      </c>
      <c r="AV235" s="13" t="s">
        <v>80</v>
      </c>
      <c r="AW235" s="13" t="s">
        <v>33</v>
      </c>
      <c r="AX235" s="13" t="s">
        <v>72</v>
      </c>
      <c r="AY235" s="194" t="s">
        <v>133</v>
      </c>
    </row>
    <row r="236" s="14" customFormat="1">
      <c r="A236" s="14"/>
      <c r="B236" s="200"/>
      <c r="C236" s="14"/>
      <c r="D236" s="193" t="s">
        <v>144</v>
      </c>
      <c r="E236" s="201" t="s">
        <v>3</v>
      </c>
      <c r="F236" s="202" t="s">
        <v>1025</v>
      </c>
      <c r="G236" s="14"/>
      <c r="H236" s="203">
        <v>2</v>
      </c>
      <c r="I236" s="204"/>
      <c r="J236" s="14"/>
      <c r="K236" s="14"/>
      <c r="L236" s="200"/>
      <c r="M236" s="205"/>
      <c r="N236" s="206"/>
      <c r="O236" s="206"/>
      <c r="P236" s="206"/>
      <c r="Q236" s="206"/>
      <c r="R236" s="206"/>
      <c r="S236" s="206"/>
      <c r="T236" s="20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1" t="s">
        <v>144</v>
      </c>
      <c r="AU236" s="201" t="s">
        <v>153</v>
      </c>
      <c r="AV236" s="14" t="s">
        <v>82</v>
      </c>
      <c r="AW236" s="14" t="s">
        <v>33</v>
      </c>
      <c r="AX236" s="14" t="s">
        <v>72</v>
      </c>
      <c r="AY236" s="201" t="s">
        <v>133</v>
      </c>
    </row>
    <row r="237" s="13" customFormat="1">
      <c r="A237" s="13"/>
      <c r="B237" s="192"/>
      <c r="C237" s="13"/>
      <c r="D237" s="193" t="s">
        <v>144</v>
      </c>
      <c r="E237" s="194" t="s">
        <v>3</v>
      </c>
      <c r="F237" s="195" t="s">
        <v>1026</v>
      </c>
      <c r="G237" s="13"/>
      <c r="H237" s="194" t="s">
        <v>3</v>
      </c>
      <c r="I237" s="196"/>
      <c r="J237" s="13"/>
      <c r="K237" s="13"/>
      <c r="L237" s="192"/>
      <c r="M237" s="197"/>
      <c r="N237" s="198"/>
      <c r="O237" s="198"/>
      <c r="P237" s="198"/>
      <c r="Q237" s="198"/>
      <c r="R237" s="198"/>
      <c r="S237" s="198"/>
      <c r="T237" s="19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4" t="s">
        <v>144</v>
      </c>
      <c r="AU237" s="194" t="s">
        <v>153</v>
      </c>
      <c r="AV237" s="13" t="s">
        <v>80</v>
      </c>
      <c r="AW237" s="13" t="s">
        <v>33</v>
      </c>
      <c r="AX237" s="13" t="s">
        <v>72</v>
      </c>
      <c r="AY237" s="194" t="s">
        <v>133</v>
      </c>
    </row>
    <row r="238" s="14" customFormat="1">
      <c r="A238" s="14"/>
      <c r="B238" s="200"/>
      <c r="C238" s="14"/>
      <c r="D238" s="193" t="s">
        <v>144</v>
      </c>
      <c r="E238" s="201" t="s">
        <v>3</v>
      </c>
      <c r="F238" s="202" t="s">
        <v>1025</v>
      </c>
      <c r="G238" s="14"/>
      <c r="H238" s="203">
        <v>2</v>
      </c>
      <c r="I238" s="204"/>
      <c r="J238" s="14"/>
      <c r="K238" s="14"/>
      <c r="L238" s="200"/>
      <c r="M238" s="205"/>
      <c r="N238" s="206"/>
      <c r="O238" s="206"/>
      <c r="P238" s="206"/>
      <c r="Q238" s="206"/>
      <c r="R238" s="206"/>
      <c r="S238" s="206"/>
      <c r="T238" s="20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1" t="s">
        <v>144</v>
      </c>
      <c r="AU238" s="201" t="s">
        <v>153</v>
      </c>
      <c r="AV238" s="14" t="s">
        <v>82</v>
      </c>
      <c r="AW238" s="14" t="s">
        <v>33</v>
      </c>
      <c r="AX238" s="14" t="s">
        <v>72</v>
      </c>
      <c r="AY238" s="201" t="s">
        <v>133</v>
      </c>
    </row>
    <row r="239" s="15" customFormat="1">
      <c r="A239" s="15"/>
      <c r="B239" s="208"/>
      <c r="C239" s="15"/>
      <c r="D239" s="193" t="s">
        <v>144</v>
      </c>
      <c r="E239" s="209" t="s">
        <v>3</v>
      </c>
      <c r="F239" s="210" t="s">
        <v>161</v>
      </c>
      <c r="G239" s="15"/>
      <c r="H239" s="211">
        <v>4</v>
      </c>
      <c r="I239" s="212"/>
      <c r="J239" s="15"/>
      <c r="K239" s="15"/>
      <c r="L239" s="208"/>
      <c r="M239" s="213"/>
      <c r="N239" s="214"/>
      <c r="O239" s="214"/>
      <c r="P239" s="214"/>
      <c r="Q239" s="214"/>
      <c r="R239" s="214"/>
      <c r="S239" s="214"/>
      <c r="T239" s="2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09" t="s">
        <v>144</v>
      </c>
      <c r="AU239" s="209" t="s">
        <v>153</v>
      </c>
      <c r="AV239" s="15" t="s">
        <v>140</v>
      </c>
      <c r="AW239" s="15" t="s">
        <v>33</v>
      </c>
      <c r="AX239" s="15" t="s">
        <v>80</v>
      </c>
      <c r="AY239" s="209" t="s">
        <v>133</v>
      </c>
    </row>
    <row r="240" s="2" customFormat="1" ht="100.5" customHeight="1">
      <c r="A240" s="39"/>
      <c r="B240" s="173"/>
      <c r="C240" s="174" t="s">
        <v>346</v>
      </c>
      <c r="D240" s="174" t="s">
        <v>135</v>
      </c>
      <c r="E240" s="175" t="s">
        <v>1027</v>
      </c>
      <c r="F240" s="176" t="s">
        <v>1028</v>
      </c>
      <c r="G240" s="177" t="s">
        <v>205</v>
      </c>
      <c r="H240" s="178">
        <v>72.397000000000006</v>
      </c>
      <c r="I240" s="179"/>
      <c r="J240" s="180">
        <f>ROUND(I240*H240,2)</f>
        <v>0</v>
      </c>
      <c r="K240" s="176" t="s">
        <v>879</v>
      </c>
      <c r="L240" s="40"/>
      <c r="M240" s="181" t="s">
        <v>3</v>
      </c>
      <c r="N240" s="182" t="s">
        <v>43</v>
      </c>
      <c r="O240" s="73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185" t="s">
        <v>906</v>
      </c>
      <c r="AT240" s="185" t="s">
        <v>135</v>
      </c>
      <c r="AU240" s="185" t="s">
        <v>153</v>
      </c>
      <c r="AY240" s="20" t="s">
        <v>133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20" t="s">
        <v>80</v>
      </c>
      <c r="BK240" s="186">
        <f>ROUND(I240*H240,2)</f>
        <v>0</v>
      </c>
      <c r="BL240" s="20" t="s">
        <v>906</v>
      </c>
      <c r="BM240" s="185" t="s">
        <v>1029</v>
      </c>
    </row>
    <row r="241" s="13" customFormat="1">
      <c r="A241" s="13"/>
      <c r="B241" s="192"/>
      <c r="C241" s="13"/>
      <c r="D241" s="193" t="s">
        <v>144</v>
      </c>
      <c r="E241" s="194" t="s">
        <v>3</v>
      </c>
      <c r="F241" s="195" t="s">
        <v>1030</v>
      </c>
      <c r="G241" s="13"/>
      <c r="H241" s="194" t="s">
        <v>3</v>
      </c>
      <c r="I241" s="196"/>
      <c r="J241" s="13"/>
      <c r="K241" s="13"/>
      <c r="L241" s="192"/>
      <c r="M241" s="197"/>
      <c r="N241" s="198"/>
      <c r="O241" s="198"/>
      <c r="P241" s="198"/>
      <c r="Q241" s="198"/>
      <c r="R241" s="198"/>
      <c r="S241" s="198"/>
      <c r="T241" s="19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4" t="s">
        <v>144</v>
      </c>
      <c r="AU241" s="194" t="s">
        <v>153</v>
      </c>
      <c r="AV241" s="13" t="s">
        <v>80</v>
      </c>
      <c r="AW241" s="13" t="s">
        <v>33</v>
      </c>
      <c r="AX241" s="13" t="s">
        <v>72</v>
      </c>
      <c r="AY241" s="194" t="s">
        <v>133</v>
      </c>
    </row>
    <row r="242" s="14" customFormat="1">
      <c r="A242" s="14"/>
      <c r="B242" s="200"/>
      <c r="C242" s="14"/>
      <c r="D242" s="193" t="s">
        <v>144</v>
      </c>
      <c r="E242" s="201" t="s">
        <v>3</v>
      </c>
      <c r="F242" s="202" t="s">
        <v>1031</v>
      </c>
      <c r="G242" s="14"/>
      <c r="H242" s="203">
        <v>72.397000000000006</v>
      </c>
      <c r="I242" s="204"/>
      <c r="J242" s="14"/>
      <c r="K242" s="14"/>
      <c r="L242" s="200"/>
      <c r="M242" s="205"/>
      <c r="N242" s="206"/>
      <c r="O242" s="206"/>
      <c r="P242" s="206"/>
      <c r="Q242" s="206"/>
      <c r="R242" s="206"/>
      <c r="S242" s="206"/>
      <c r="T242" s="20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1" t="s">
        <v>144</v>
      </c>
      <c r="AU242" s="201" t="s">
        <v>153</v>
      </c>
      <c r="AV242" s="14" t="s">
        <v>82</v>
      </c>
      <c r="AW242" s="14" t="s">
        <v>33</v>
      </c>
      <c r="AX242" s="14" t="s">
        <v>72</v>
      </c>
      <c r="AY242" s="201" t="s">
        <v>133</v>
      </c>
    </row>
    <row r="243" s="15" customFormat="1">
      <c r="A243" s="15"/>
      <c r="B243" s="208"/>
      <c r="C243" s="15"/>
      <c r="D243" s="193" t="s">
        <v>144</v>
      </c>
      <c r="E243" s="209" t="s">
        <v>3</v>
      </c>
      <c r="F243" s="210" t="s">
        <v>161</v>
      </c>
      <c r="G243" s="15"/>
      <c r="H243" s="211">
        <v>72.397000000000006</v>
      </c>
      <c r="I243" s="212"/>
      <c r="J243" s="15"/>
      <c r="K243" s="15"/>
      <c r="L243" s="208"/>
      <c r="M243" s="213"/>
      <c r="N243" s="214"/>
      <c r="O243" s="214"/>
      <c r="P243" s="214"/>
      <c r="Q243" s="214"/>
      <c r="R243" s="214"/>
      <c r="S243" s="214"/>
      <c r="T243" s="2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09" t="s">
        <v>144</v>
      </c>
      <c r="AU243" s="209" t="s">
        <v>153</v>
      </c>
      <c r="AV243" s="15" t="s">
        <v>140</v>
      </c>
      <c r="AW243" s="15" t="s">
        <v>33</v>
      </c>
      <c r="AX243" s="15" t="s">
        <v>80</v>
      </c>
      <c r="AY243" s="209" t="s">
        <v>133</v>
      </c>
    </row>
    <row r="244" s="2" customFormat="1" ht="90" customHeight="1">
      <c r="A244" s="39"/>
      <c r="B244" s="173"/>
      <c r="C244" s="174" t="s">
        <v>353</v>
      </c>
      <c r="D244" s="174" t="s">
        <v>135</v>
      </c>
      <c r="E244" s="175" t="s">
        <v>1032</v>
      </c>
      <c r="F244" s="176" t="s">
        <v>1033</v>
      </c>
      <c r="G244" s="177" t="s">
        <v>205</v>
      </c>
      <c r="H244" s="178">
        <v>22.260000000000002</v>
      </c>
      <c r="I244" s="179"/>
      <c r="J244" s="180">
        <f>ROUND(I244*H244,2)</f>
        <v>0</v>
      </c>
      <c r="K244" s="176" t="s">
        <v>879</v>
      </c>
      <c r="L244" s="40"/>
      <c r="M244" s="181" t="s">
        <v>3</v>
      </c>
      <c r="N244" s="182" t="s">
        <v>43</v>
      </c>
      <c r="O244" s="73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185" t="s">
        <v>906</v>
      </c>
      <c r="AT244" s="185" t="s">
        <v>135</v>
      </c>
      <c r="AU244" s="185" t="s">
        <v>153</v>
      </c>
      <c r="AY244" s="20" t="s">
        <v>133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20" t="s">
        <v>80</v>
      </c>
      <c r="BK244" s="186">
        <f>ROUND(I244*H244,2)</f>
        <v>0</v>
      </c>
      <c r="BL244" s="20" t="s">
        <v>906</v>
      </c>
      <c r="BM244" s="185" t="s">
        <v>1034</v>
      </c>
    </row>
    <row r="245" s="13" customFormat="1">
      <c r="A245" s="13"/>
      <c r="B245" s="192"/>
      <c r="C245" s="13"/>
      <c r="D245" s="193" t="s">
        <v>144</v>
      </c>
      <c r="E245" s="194" t="s">
        <v>3</v>
      </c>
      <c r="F245" s="195" t="s">
        <v>1035</v>
      </c>
      <c r="G245" s="13"/>
      <c r="H245" s="194" t="s">
        <v>3</v>
      </c>
      <c r="I245" s="196"/>
      <c r="J245" s="13"/>
      <c r="K245" s="13"/>
      <c r="L245" s="192"/>
      <c r="M245" s="197"/>
      <c r="N245" s="198"/>
      <c r="O245" s="198"/>
      <c r="P245" s="198"/>
      <c r="Q245" s="198"/>
      <c r="R245" s="198"/>
      <c r="S245" s="198"/>
      <c r="T245" s="19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4" t="s">
        <v>144</v>
      </c>
      <c r="AU245" s="194" t="s">
        <v>153</v>
      </c>
      <c r="AV245" s="13" t="s">
        <v>80</v>
      </c>
      <c r="AW245" s="13" t="s">
        <v>33</v>
      </c>
      <c r="AX245" s="13" t="s">
        <v>72</v>
      </c>
      <c r="AY245" s="194" t="s">
        <v>133</v>
      </c>
    </row>
    <row r="246" s="14" customFormat="1">
      <c r="A246" s="14"/>
      <c r="B246" s="200"/>
      <c r="C246" s="14"/>
      <c r="D246" s="193" t="s">
        <v>144</v>
      </c>
      <c r="E246" s="201" t="s">
        <v>3</v>
      </c>
      <c r="F246" s="202" t="s">
        <v>1036</v>
      </c>
      <c r="G246" s="14"/>
      <c r="H246" s="203">
        <v>22.260000000000002</v>
      </c>
      <c r="I246" s="204"/>
      <c r="J246" s="14"/>
      <c r="K246" s="14"/>
      <c r="L246" s="200"/>
      <c r="M246" s="205"/>
      <c r="N246" s="206"/>
      <c r="O246" s="206"/>
      <c r="P246" s="206"/>
      <c r="Q246" s="206"/>
      <c r="R246" s="206"/>
      <c r="S246" s="206"/>
      <c r="T246" s="20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1" t="s">
        <v>144</v>
      </c>
      <c r="AU246" s="201" t="s">
        <v>153</v>
      </c>
      <c r="AV246" s="14" t="s">
        <v>82</v>
      </c>
      <c r="AW246" s="14" t="s">
        <v>33</v>
      </c>
      <c r="AX246" s="14" t="s">
        <v>72</v>
      </c>
      <c r="AY246" s="201" t="s">
        <v>133</v>
      </c>
    </row>
    <row r="247" s="15" customFormat="1">
      <c r="A247" s="15"/>
      <c r="B247" s="208"/>
      <c r="C247" s="15"/>
      <c r="D247" s="193" t="s">
        <v>144</v>
      </c>
      <c r="E247" s="209" t="s">
        <v>3</v>
      </c>
      <c r="F247" s="210" t="s">
        <v>161</v>
      </c>
      <c r="G247" s="15"/>
      <c r="H247" s="211">
        <v>22.260000000000002</v>
      </c>
      <c r="I247" s="212"/>
      <c r="J247" s="15"/>
      <c r="K247" s="15"/>
      <c r="L247" s="208"/>
      <c r="M247" s="213"/>
      <c r="N247" s="214"/>
      <c r="O247" s="214"/>
      <c r="P247" s="214"/>
      <c r="Q247" s="214"/>
      <c r="R247" s="214"/>
      <c r="S247" s="214"/>
      <c r="T247" s="2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09" t="s">
        <v>144</v>
      </c>
      <c r="AU247" s="209" t="s">
        <v>153</v>
      </c>
      <c r="AV247" s="15" t="s">
        <v>140</v>
      </c>
      <c r="AW247" s="15" t="s">
        <v>33</v>
      </c>
      <c r="AX247" s="15" t="s">
        <v>80</v>
      </c>
      <c r="AY247" s="209" t="s">
        <v>133</v>
      </c>
    </row>
    <row r="248" s="2" customFormat="1" ht="101.25" customHeight="1">
      <c r="A248" s="39"/>
      <c r="B248" s="173"/>
      <c r="C248" s="174" t="s">
        <v>361</v>
      </c>
      <c r="D248" s="174" t="s">
        <v>135</v>
      </c>
      <c r="E248" s="175" t="s">
        <v>1037</v>
      </c>
      <c r="F248" s="176" t="s">
        <v>1038</v>
      </c>
      <c r="G248" s="177" t="s">
        <v>205</v>
      </c>
      <c r="H248" s="178">
        <v>0.045999999999999999</v>
      </c>
      <c r="I248" s="179"/>
      <c r="J248" s="180">
        <f>ROUND(I248*H248,2)</f>
        <v>0</v>
      </c>
      <c r="K248" s="176" t="s">
        <v>879</v>
      </c>
      <c r="L248" s="40"/>
      <c r="M248" s="181" t="s">
        <v>3</v>
      </c>
      <c r="N248" s="182" t="s">
        <v>43</v>
      </c>
      <c r="O248" s="73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185" t="s">
        <v>906</v>
      </c>
      <c r="AT248" s="185" t="s">
        <v>135</v>
      </c>
      <c r="AU248" s="185" t="s">
        <v>153</v>
      </c>
      <c r="AY248" s="20" t="s">
        <v>133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20" t="s">
        <v>80</v>
      </c>
      <c r="BK248" s="186">
        <f>ROUND(I248*H248,2)</f>
        <v>0</v>
      </c>
      <c r="BL248" s="20" t="s">
        <v>906</v>
      </c>
      <c r="BM248" s="185" t="s">
        <v>1039</v>
      </c>
    </row>
    <row r="249" s="13" customFormat="1">
      <c r="A249" s="13"/>
      <c r="B249" s="192"/>
      <c r="C249" s="13"/>
      <c r="D249" s="193" t="s">
        <v>144</v>
      </c>
      <c r="E249" s="194" t="s">
        <v>3</v>
      </c>
      <c r="F249" s="195" t="s">
        <v>1040</v>
      </c>
      <c r="G249" s="13"/>
      <c r="H249" s="194" t="s">
        <v>3</v>
      </c>
      <c r="I249" s="196"/>
      <c r="J249" s="13"/>
      <c r="K249" s="13"/>
      <c r="L249" s="192"/>
      <c r="M249" s="197"/>
      <c r="N249" s="198"/>
      <c r="O249" s="198"/>
      <c r="P249" s="198"/>
      <c r="Q249" s="198"/>
      <c r="R249" s="198"/>
      <c r="S249" s="198"/>
      <c r="T249" s="19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4" t="s">
        <v>144</v>
      </c>
      <c r="AU249" s="194" t="s">
        <v>153</v>
      </c>
      <c r="AV249" s="13" t="s">
        <v>80</v>
      </c>
      <c r="AW249" s="13" t="s">
        <v>33</v>
      </c>
      <c r="AX249" s="13" t="s">
        <v>72</v>
      </c>
      <c r="AY249" s="194" t="s">
        <v>133</v>
      </c>
    </row>
    <row r="250" s="14" customFormat="1">
      <c r="A250" s="14"/>
      <c r="B250" s="200"/>
      <c r="C250" s="14"/>
      <c r="D250" s="193" t="s">
        <v>144</v>
      </c>
      <c r="E250" s="201" t="s">
        <v>3</v>
      </c>
      <c r="F250" s="202" t="s">
        <v>1041</v>
      </c>
      <c r="G250" s="14"/>
      <c r="H250" s="203">
        <v>0.014999999999999999</v>
      </c>
      <c r="I250" s="204"/>
      <c r="J250" s="14"/>
      <c r="K250" s="14"/>
      <c r="L250" s="200"/>
      <c r="M250" s="205"/>
      <c r="N250" s="206"/>
      <c r="O250" s="206"/>
      <c r="P250" s="206"/>
      <c r="Q250" s="206"/>
      <c r="R250" s="206"/>
      <c r="S250" s="206"/>
      <c r="T250" s="20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1" t="s">
        <v>144</v>
      </c>
      <c r="AU250" s="201" t="s">
        <v>153</v>
      </c>
      <c r="AV250" s="14" t="s">
        <v>82</v>
      </c>
      <c r="AW250" s="14" t="s">
        <v>33</v>
      </c>
      <c r="AX250" s="14" t="s">
        <v>72</v>
      </c>
      <c r="AY250" s="201" t="s">
        <v>133</v>
      </c>
    </row>
    <row r="251" s="13" customFormat="1">
      <c r="A251" s="13"/>
      <c r="B251" s="192"/>
      <c r="C251" s="13"/>
      <c r="D251" s="193" t="s">
        <v>144</v>
      </c>
      <c r="E251" s="194" t="s">
        <v>3</v>
      </c>
      <c r="F251" s="195" t="s">
        <v>1042</v>
      </c>
      <c r="G251" s="13"/>
      <c r="H251" s="194" t="s">
        <v>3</v>
      </c>
      <c r="I251" s="196"/>
      <c r="J251" s="13"/>
      <c r="K251" s="13"/>
      <c r="L251" s="192"/>
      <c r="M251" s="197"/>
      <c r="N251" s="198"/>
      <c r="O251" s="198"/>
      <c r="P251" s="198"/>
      <c r="Q251" s="198"/>
      <c r="R251" s="198"/>
      <c r="S251" s="198"/>
      <c r="T251" s="19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4" t="s">
        <v>144</v>
      </c>
      <c r="AU251" s="194" t="s">
        <v>153</v>
      </c>
      <c r="AV251" s="13" t="s">
        <v>80</v>
      </c>
      <c r="AW251" s="13" t="s">
        <v>33</v>
      </c>
      <c r="AX251" s="13" t="s">
        <v>72</v>
      </c>
      <c r="AY251" s="194" t="s">
        <v>133</v>
      </c>
    </row>
    <row r="252" s="14" customFormat="1">
      <c r="A252" s="14"/>
      <c r="B252" s="200"/>
      <c r="C252" s="14"/>
      <c r="D252" s="193" t="s">
        <v>144</v>
      </c>
      <c r="E252" s="201" t="s">
        <v>3</v>
      </c>
      <c r="F252" s="202" t="s">
        <v>1043</v>
      </c>
      <c r="G252" s="14"/>
      <c r="H252" s="203">
        <v>0.031</v>
      </c>
      <c r="I252" s="204"/>
      <c r="J252" s="14"/>
      <c r="K252" s="14"/>
      <c r="L252" s="200"/>
      <c r="M252" s="205"/>
      <c r="N252" s="206"/>
      <c r="O252" s="206"/>
      <c r="P252" s="206"/>
      <c r="Q252" s="206"/>
      <c r="R252" s="206"/>
      <c r="S252" s="206"/>
      <c r="T252" s="20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1" t="s">
        <v>144</v>
      </c>
      <c r="AU252" s="201" t="s">
        <v>153</v>
      </c>
      <c r="AV252" s="14" t="s">
        <v>82</v>
      </c>
      <c r="AW252" s="14" t="s">
        <v>33</v>
      </c>
      <c r="AX252" s="14" t="s">
        <v>72</v>
      </c>
      <c r="AY252" s="201" t="s">
        <v>133</v>
      </c>
    </row>
    <row r="253" s="15" customFormat="1">
      <c r="A253" s="15"/>
      <c r="B253" s="208"/>
      <c r="C253" s="15"/>
      <c r="D253" s="193" t="s">
        <v>144</v>
      </c>
      <c r="E253" s="209" t="s">
        <v>3</v>
      </c>
      <c r="F253" s="210" t="s">
        <v>161</v>
      </c>
      <c r="G253" s="15"/>
      <c r="H253" s="211">
        <v>0.045999999999999999</v>
      </c>
      <c r="I253" s="212"/>
      <c r="J253" s="15"/>
      <c r="K253" s="15"/>
      <c r="L253" s="208"/>
      <c r="M253" s="213"/>
      <c r="N253" s="214"/>
      <c r="O253" s="214"/>
      <c r="P253" s="214"/>
      <c r="Q253" s="214"/>
      <c r="R253" s="214"/>
      <c r="S253" s="214"/>
      <c r="T253" s="2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09" t="s">
        <v>144</v>
      </c>
      <c r="AU253" s="209" t="s">
        <v>153</v>
      </c>
      <c r="AV253" s="15" t="s">
        <v>140</v>
      </c>
      <c r="AW253" s="15" t="s">
        <v>33</v>
      </c>
      <c r="AX253" s="15" t="s">
        <v>80</v>
      </c>
      <c r="AY253" s="209" t="s">
        <v>133</v>
      </c>
    </row>
    <row r="254" s="2" customFormat="1" ht="100.5" customHeight="1">
      <c r="A254" s="39"/>
      <c r="B254" s="173"/>
      <c r="C254" s="174" t="s">
        <v>367</v>
      </c>
      <c r="D254" s="174" t="s">
        <v>135</v>
      </c>
      <c r="E254" s="175" t="s">
        <v>1044</v>
      </c>
      <c r="F254" s="176" t="s">
        <v>1045</v>
      </c>
      <c r="G254" s="177" t="s">
        <v>205</v>
      </c>
      <c r="H254" s="178">
        <v>2.5</v>
      </c>
      <c r="I254" s="179"/>
      <c r="J254" s="180">
        <f>ROUND(I254*H254,2)</f>
        <v>0</v>
      </c>
      <c r="K254" s="176" t="s">
        <v>879</v>
      </c>
      <c r="L254" s="40"/>
      <c r="M254" s="181" t="s">
        <v>3</v>
      </c>
      <c r="N254" s="182" t="s">
        <v>43</v>
      </c>
      <c r="O254" s="73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185" t="s">
        <v>906</v>
      </c>
      <c r="AT254" s="185" t="s">
        <v>135</v>
      </c>
      <c r="AU254" s="185" t="s">
        <v>153</v>
      </c>
      <c r="AY254" s="20" t="s">
        <v>133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20" t="s">
        <v>80</v>
      </c>
      <c r="BK254" s="186">
        <f>ROUND(I254*H254,2)</f>
        <v>0</v>
      </c>
      <c r="BL254" s="20" t="s">
        <v>906</v>
      </c>
      <c r="BM254" s="185" t="s">
        <v>1046</v>
      </c>
    </row>
    <row r="255" s="13" customFormat="1">
      <c r="A255" s="13"/>
      <c r="B255" s="192"/>
      <c r="C255" s="13"/>
      <c r="D255" s="193" t="s">
        <v>144</v>
      </c>
      <c r="E255" s="194" t="s">
        <v>3</v>
      </c>
      <c r="F255" s="195" t="s">
        <v>1047</v>
      </c>
      <c r="G255" s="13"/>
      <c r="H255" s="194" t="s">
        <v>3</v>
      </c>
      <c r="I255" s="196"/>
      <c r="J255" s="13"/>
      <c r="K255" s="13"/>
      <c r="L255" s="192"/>
      <c r="M255" s="197"/>
      <c r="N255" s="198"/>
      <c r="O255" s="198"/>
      <c r="P255" s="198"/>
      <c r="Q255" s="198"/>
      <c r="R255" s="198"/>
      <c r="S255" s="198"/>
      <c r="T255" s="19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4" t="s">
        <v>144</v>
      </c>
      <c r="AU255" s="194" t="s">
        <v>153</v>
      </c>
      <c r="AV255" s="13" t="s">
        <v>80</v>
      </c>
      <c r="AW255" s="13" t="s">
        <v>33</v>
      </c>
      <c r="AX255" s="13" t="s">
        <v>72</v>
      </c>
      <c r="AY255" s="194" t="s">
        <v>133</v>
      </c>
    </row>
    <row r="256" s="14" customFormat="1">
      <c r="A256" s="14"/>
      <c r="B256" s="200"/>
      <c r="C256" s="14"/>
      <c r="D256" s="193" t="s">
        <v>144</v>
      </c>
      <c r="E256" s="201" t="s">
        <v>3</v>
      </c>
      <c r="F256" s="202" t="s">
        <v>1048</v>
      </c>
      <c r="G256" s="14"/>
      <c r="H256" s="203">
        <v>2.5</v>
      </c>
      <c r="I256" s="204"/>
      <c r="J256" s="14"/>
      <c r="K256" s="14"/>
      <c r="L256" s="200"/>
      <c r="M256" s="205"/>
      <c r="N256" s="206"/>
      <c r="O256" s="206"/>
      <c r="P256" s="206"/>
      <c r="Q256" s="206"/>
      <c r="R256" s="206"/>
      <c r="S256" s="206"/>
      <c r="T256" s="20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1" t="s">
        <v>144</v>
      </c>
      <c r="AU256" s="201" t="s">
        <v>153</v>
      </c>
      <c r="AV256" s="14" t="s">
        <v>82</v>
      </c>
      <c r="AW256" s="14" t="s">
        <v>33</v>
      </c>
      <c r="AX256" s="14" t="s">
        <v>72</v>
      </c>
      <c r="AY256" s="201" t="s">
        <v>133</v>
      </c>
    </row>
    <row r="257" s="15" customFormat="1">
      <c r="A257" s="15"/>
      <c r="B257" s="208"/>
      <c r="C257" s="15"/>
      <c r="D257" s="193" t="s">
        <v>144</v>
      </c>
      <c r="E257" s="209" t="s">
        <v>3</v>
      </c>
      <c r="F257" s="210" t="s">
        <v>161</v>
      </c>
      <c r="G257" s="15"/>
      <c r="H257" s="211">
        <v>2.5</v>
      </c>
      <c r="I257" s="212"/>
      <c r="J257" s="15"/>
      <c r="K257" s="15"/>
      <c r="L257" s="208"/>
      <c r="M257" s="213"/>
      <c r="N257" s="214"/>
      <c r="O257" s="214"/>
      <c r="P257" s="214"/>
      <c r="Q257" s="214"/>
      <c r="R257" s="214"/>
      <c r="S257" s="214"/>
      <c r="T257" s="2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09" t="s">
        <v>144</v>
      </c>
      <c r="AU257" s="209" t="s">
        <v>153</v>
      </c>
      <c r="AV257" s="15" t="s">
        <v>140</v>
      </c>
      <c r="AW257" s="15" t="s">
        <v>33</v>
      </c>
      <c r="AX257" s="15" t="s">
        <v>80</v>
      </c>
      <c r="AY257" s="209" t="s">
        <v>133</v>
      </c>
    </row>
    <row r="258" s="12" customFormat="1" ht="25.92" customHeight="1">
      <c r="A258" s="12"/>
      <c r="B258" s="160"/>
      <c r="C258" s="12"/>
      <c r="D258" s="161" t="s">
        <v>71</v>
      </c>
      <c r="E258" s="162" t="s">
        <v>1049</v>
      </c>
      <c r="F258" s="162" t="s">
        <v>1050</v>
      </c>
      <c r="G258" s="12"/>
      <c r="H258" s="12"/>
      <c r="I258" s="163"/>
      <c r="J258" s="164">
        <f>BK258</f>
        <v>0</v>
      </c>
      <c r="K258" s="12"/>
      <c r="L258" s="160"/>
      <c r="M258" s="165"/>
      <c r="N258" s="166"/>
      <c r="O258" s="166"/>
      <c r="P258" s="167">
        <f>SUM(P259:P328)</f>
        <v>0</v>
      </c>
      <c r="Q258" s="166"/>
      <c r="R258" s="167">
        <f>SUM(R259:R328)</f>
        <v>0</v>
      </c>
      <c r="S258" s="166"/>
      <c r="T258" s="168">
        <f>SUM(T259:T328)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61" t="s">
        <v>140</v>
      </c>
      <c r="AT258" s="169" t="s">
        <v>71</v>
      </c>
      <c r="AU258" s="169" t="s">
        <v>72</v>
      </c>
      <c r="AY258" s="161" t="s">
        <v>133</v>
      </c>
      <c r="BK258" s="170">
        <f>SUM(BK259:BK328)</f>
        <v>0</v>
      </c>
    </row>
    <row r="259" s="2" customFormat="1" ht="90" customHeight="1">
      <c r="A259" s="39"/>
      <c r="B259" s="173"/>
      <c r="C259" s="174" t="s">
        <v>374</v>
      </c>
      <c r="D259" s="174" t="s">
        <v>135</v>
      </c>
      <c r="E259" s="175" t="s">
        <v>1051</v>
      </c>
      <c r="F259" s="176" t="s">
        <v>1052</v>
      </c>
      <c r="G259" s="177" t="s">
        <v>240</v>
      </c>
      <c r="H259" s="178">
        <v>3</v>
      </c>
      <c r="I259" s="179"/>
      <c r="J259" s="180">
        <f>ROUND(I259*H259,2)</f>
        <v>0</v>
      </c>
      <c r="K259" s="176" t="s">
        <v>879</v>
      </c>
      <c r="L259" s="40"/>
      <c r="M259" s="181" t="s">
        <v>3</v>
      </c>
      <c r="N259" s="182" t="s">
        <v>43</v>
      </c>
      <c r="O259" s="73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185" t="s">
        <v>906</v>
      </c>
      <c r="AT259" s="185" t="s">
        <v>135</v>
      </c>
      <c r="AU259" s="185" t="s">
        <v>80</v>
      </c>
      <c r="AY259" s="20" t="s">
        <v>133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20" t="s">
        <v>80</v>
      </c>
      <c r="BK259" s="186">
        <f>ROUND(I259*H259,2)</f>
        <v>0</v>
      </c>
      <c r="BL259" s="20" t="s">
        <v>906</v>
      </c>
      <c r="BM259" s="185" t="s">
        <v>1053</v>
      </c>
    </row>
    <row r="260" s="13" customFormat="1">
      <c r="A260" s="13"/>
      <c r="B260" s="192"/>
      <c r="C260" s="13"/>
      <c r="D260" s="193" t="s">
        <v>144</v>
      </c>
      <c r="E260" s="194" t="s">
        <v>3</v>
      </c>
      <c r="F260" s="195" t="s">
        <v>1054</v>
      </c>
      <c r="G260" s="13"/>
      <c r="H260" s="194" t="s">
        <v>3</v>
      </c>
      <c r="I260" s="196"/>
      <c r="J260" s="13"/>
      <c r="K260" s="13"/>
      <c r="L260" s="192"/>
      <c r="M260" s="197"/>
      <c r="N260" s="198"/>
      <c r="O260" s="198"/>
      <c r="P260" s="198"/>
      <c r="Q260" s="198"/>
      <c r="R260" s="198"/>
      <c r="S260" s="198"/>
      <c r="T260" s="19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4" t="s">
        <v>144</v>
      </c>
      <c r="AU260" s="194" t="s">
        <v>80</v>
      </c>
      <c r="AV260" s="13" t="s">
        <v>80</v>
      </c>
      <c r="AW260" s="13" t="s">
        <v>33</v>
      </c>
      <c r="AX260" s="13" t="s">
        <v>72</v>
      </c>
      <c r="AY260" s="194" t="s">
        <v>133</v>
      </c>
    </row>
    <row r="261" s="14" customFormat="1">
      <c r="A261" s="14"/>
      <c r="B261" s="200"/>
      <c r="C261" s="14"/>
      <c r="D261" s="193" t="s">
        <v>144</v>
      </c>
      <c r="E261" s="201" t="s">
        <v>3</v>
      </c>
      <c r="F261" s="202" t="s">
        <v>80</v>
      </c>
      <c r="G261" s="14"/>
      <c r="H261" s="203">
        <v>1</v>
      </c>
      <c r="I261" s="204"/>
      <c r="J261" s="14"/>
      <c r="K261" s="14"/>
      <c r="L261" s="200"/>
      <c r="M261" s="205"/>
      <c r="N261" s="206"/>
      <c r="O261" s="206"/>
      <c r="P261" s="206"/>
      <c r="Q261" s="206"/>
      <c r="R261" s="206"/>
      <c r="S261" s="206"/>
      <c r="T261" s="20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1" t="s">
        <v>144</v>
      </c>
      <c r="AU261" s="201" t="s">
        <v>80</v>
      </c>
      <c r="AV261" s="14" t="s">
        <v>82</v>
      </c>
      <c r="AW261" s="14" t="s">
        <v>33</v>
      </c>
      <c r="AX261" s="14" t="s">
        <v>72</v>
      </c>
      <c r="AY261" s="201" t="s">
        <v>133</v>
      </c>
    </row>
    <row r="262" s="13" customFormat="1">
      <c r="A262" s="13"/>
      <c r="B262" s="192"/>
      <c r="C262" s="13"/>
      <c r="D262" s="193" t="s">
        <v>144</v>
      </c>
      <c r="E262" s="194" t="s">
        <v>3</v>
      </c>
      <c r="F262" s="195" t="s">
        <v>1055</v>
      </c>
      <c r="G262" s="13"/>
      <c r="H262" s="194" t="s">
        <v>3</v>
      </c>
      <c r="I262" s="196"/>
      <c r="J262" s="13"/>
      <c r="K262" s="13"/>
      <c r="L262" s="192"/>
      <c r="M262" s="197"/>
      <c r="N262" s="198"/>
      <c r="O262" s="198"/>
      <c r="P262" s="198"/>
      <c r="Q262" s="198"/>
      <c r="R262" s="198"/>
      <c r="S262" s="198"/>
      <c r="T262" s="19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4" t="s">
        <v>144</v>
      </c>
      <c r="AU262" s="194" t="s">
        <v>80</v>
      </c>
      <c r="AV262" s="13" t="s">
        <v>80</v>
      </c>
      <c r="AW262" s="13" t="s">
        <v>33</v>
      </c>
      <c r="AX262" s="13" t="s">
        <v>72</v>
      </c>
      <c r="AY262" s="194" t="s">
        <v>133</v>
      </c>
    </row>
    <row r="263" s="14" customFormat="1">
      <c r="A263" s="14"/>
      <c r="B263" s="200"/>
      <c r="C263" s="14"/>
      <c r="D263" s="193" t="s">
        <v>144</v>
      </c>
      <c r="E263" s="201" t="s">
        <v>3</v>
      </c>
      <c r="F263" s="202" t="s">
        <v>80</v>
      </c>
      <c r="G263" s="14"/>
      <c r="H263" s="203">
        <v>1</v>
      </c>
      <c r="I263" s="204"/>
      <c r="J263" s="14"/>
      <c r="K263" s="14"/>
      <c r="L263" s="200"/>
      <c r="M263" s="205"/>
      <c r="N263" s="206"/>
      <c r="O263" s="206"/>
      <c r="P263" s="206"/>
      <c r="Q263" s="206"/>
      <c r="R263" s="206"/>
      <c r="S263" s="206"/>
      <c r="T263" s="20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01" t="s">
        <v>144</v>
      </c>
      <c r="AU263" s="201" t="s">
        <v>80</v>
      </c>
      <c r="AV263" s="14" t="s">
        <v>82</v>
      </c>
      <c r="AW263" s="14" t="s">
        <v>33</v>
      </c>
      <c r="AX263" s="14" t="s">
        <v>72</v>
      </c>
      <c r="AY263" s="201" t="s">
        <v>133</v>
      </c>
    </row>
    <row r="264" s="13" customFormat="1">
      <c r="A264" s="13"/>
      <c r="B264" s="192"/>
      <c r="C264" s="13"/>
      <c r="D264" s="193" t="s">
        <v>144</v>
      </c>
      <c r="E264" s="194" t="s">
        <v>3</v>
      </c>
      <c r="F264" s="195" t="s">
        <v>1056</v>
      </c>
      <c r="G264" s="13"/>
      <c r="H264" s="194" t="s">
        <v>3</v>
      </c>
      <c r="I264" s="196"/>
      <c r="J264" s="13"/>
      <c r="K264" s="13"/>
      <c r="L264" s="192"/>
      <c r="M264" s="197"/>
      <c r="N264" s="198"/>
      <c r="O264" s="198"/>
      <c r="P264" s="198"/>
      <c r="Q264" s="198"/>
      <c r="R264" s="198"/>
      <c r="S264" s="198"/>
      <c r="T264" s="19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4" t="s">
        <v>144</v>
      </c>
      <c r="AU264" s="194" t="s">
        <v>80</v>
      </c>
      <c r="AV264" s="13" t="s">
        <v>80</v>
      </c>
      <c r="AW264" s="13" t="s">
        <v>33</v>
      </c>
      <c r="AX264" s="13" t="s">
        <v>72</v>
      </c>
      <c r="AY264" s="194" t="s">
        <v>133</v>
      </c>
    </row>
    <row r="265" s="14" customFormat="1">
      <c r="A265" s="14"/>
      <c r="B265" s="200"/>
      <c r="C265" s="14"/>
      <c r="D265" s="193" t="s">
        <v>144</v>
      </c>
      <c r="E265" s="201" t="s">
        <v>3</v>
      </c>
      <c r="F265" s="202" t="s">
        <v>80</v>
      </c>
      <c r="G265" s="14"/>
      <c r="H265" s="203">
        <v>1</v>
      </c>
      <c r="I265" s="204"/>
      <c r="J265" s="14"/>
      <c r="K265" s="14"/>
      <c r="L265" s="200"/>
      <c r="M265" s="205"/>
      <c r="N265" s="206"/>
      <c r="O265" s="206"/>
      <c r="P265" s="206"/>
      <c r="Q265" s="206"/>
      <c r="R265" s="206"/>
      <c r="S265" s="206"/>
      <c r="T265" s="20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1" t="s">
        <v>144</v>
      </c>
      <c r="AU265" s="201" t="s">
        <v>80</v>
      </c>
      <c r="AV265" s="14" t="s">
        <v>82</v>
      </c>
      <c r="AW265" s="14" t="s">
        <v>33</v>
      </c>
      <c r="AX265" s="14" t="s">
        <v>72</v>
      </c>
      <c r="AY265" s="201" t="s">
        <v>133</v>
      </c>
    </row>
    <row r="266" s="15" customFormat="1">
      <c r="A266" s="15"/>
      <c r="B266" s="208"/>
      <c r="C266" s="15"/>
      <c r="D266" s="193" t="s">
        <v>144</v>
      </c>
      <c r="E266" s="209" t="s">
        <v>3</v>
      </c>
      <c r="F266" s="210" t="s">
        <v>161</v>
      </c>
      <c r="G266" s="15"/>
      <c r="H266" s="211">
        <v>3</v>
      </c>
      <c r="I266" s="212"/>
      <c r="J266" s="15"/>
      <c r="K266" s="15"/>
      <c r="L266" s="208"/>
      <c r="M266" s="213"/>
      <c r="N266" s="214"/>
      <c r="O266" s="214"/>
      <c r="P266" s="214"/>
      <c r="Q266" s="214"/>
      <c r="R266" s="214"/>
      <c r="S266" s="214"/>
      <c r="T266" s="2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09" t="s">
        <v>144</v>
      </c>
      <c r="AU266" s="209" t="s">
        <v>80</v>
      </c>
      <c r="AV266" s="15" t="s">
        <v>140</v>
      </c>
      <c r="AW266" s="15" t="s">
        <v>33</v>
      </c>
      <c r="AX266" s="15" t="s">
        <v>80</v>
      </c>
      <c r="AY266" s="209" t="s">
        <v>133</v>
      </c>
    </row>
    <row r="267" s="2" customFormat="1" ht="101.25" customHeight="1">
      <c r="A267" s="39"/>
      <c r="B267" s="173"/>
      <c r="C267" s="174" t="s">
        <v>381</v>
      </c>
      <c r="D267" s="174" t="s">
        <v>135</v>
      </c>
      <c r="E267" s="175" t="s">
        <v>1057</v>
      </c>
      <c r="F267" s="176" t="s">
        <v>1058</v>
      </c>
      <c r="G267" s="177" t="s">
        <v>240</v>
      </c>
      <c r="H267" s="178">
        <v>3</v>
      </c>
      <c r="I267" s="179"/>
      <c r="J267" s="180">
        <f>ROUND(I267*H267,2)</f>
        <v>0</v>
      </c>
      <c r="K267" s="176" t="s">
        <v>879</v>
      </c>
      <c r="L267" s="40"/>
      <c r="M267" s="181" t="s">
        <v>3</v>
      </c>
      <c r="N267" s="182" t="s">
        <v>43</v>
      </c>
      <c r="O267" s="73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185" t="s">
        <v>906</v>
      </c>
      <c r="AT267" s="185" t="s">
        <v>135</v>
      </c>
      <c r="AU267" s="185" t="s">
        <v>80</v>
      </c>
      <c r="AY267" s="20" t="s">
        <v>133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20" t="s">
        <v>80</v>
      </c>
      <c r="BK267" s="186">
        <f>ROUND(I267*H267,2)</f>
        <v>0</v>
      </c>
      <c r="BL267" s="20" t="s">
        <v>906</v>
      </c>
      <c r="BM267" s="185" t="s">
        <v>1059</v>
      </c>
    </row>
    <row r="268" s="13" customFormat="1">
      <c r="A268" s="13"/>
      <c r="B268" s="192"/>
      <c r="C268" s="13"/>
      <c r="D268" s="193" t="s">
        <v>144</v>
      </c>
      <c r="E268" s="194" t="s">
        <v>3</v>
      </c>
      <c r="F268" s="195" t="s">
        <v>1054</v>
      </c>
      <c r="G268" s="13"/>
      <c r="H268" s="194" t="s">
        <v>3</v>
      </c>
      <c r="I268" s="196"/>
      <c r="J268" s="13"/>
      <c r="K268" s="13"/>
      <c r="L268" s="192"/>
      <c r="M268" s="197"/>
      <c r="N268" s="198"/>
      <c r="O268" s="198"/>
      <c r="P268" s="198"/>
      <c r="Q268" s="198"/>
      <c r="R268" s="198"/>
      <c r="S268" s="198"/>
      <c r="T268" s="19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4" t="s">
        <v>144</v>
      </c>
      <c r="AU268" s="194" t="s">
        <v>80</v>
      </c>
      <c r="AV268" s="13" t="s">
        <v>80</v>
      </c>
      <c r="AW268" s="13" t="s">
        <v>33</v>
      </c>
      <c r="AX268" s="13" t="s">
        <v>72</v>
      </c>
      <c r="AY268" s="194" t="s">
        <v>133</v>
      </c>
    </row>
    <row r="269" s="14" customFormat="1">
      <c r="A269" s="14"/>
      <c r="B269" s="200"/>
      <c r="C269" s="14"/>
      <c r="D269" s="193" t="s">
        <v>144</v>
      </c>
      <c r="E269" s="201" t="s">
        <v>3</v>
      </c>
      <c r="F269" s="202" t="s">
        <v>80</v>
      </c>
      <c r="G269" s="14"/>
      <c r="H269" s="203">
        <v>1</v>
      </c>
      <c r="I269" s="204"/>
      <c r="J269" s="14"/>
      <c r="K269" s="14"/>
      <c r="L269" s="200"/>
      <c r="M269" s="205"/>
      <c r="N269" s="206"/>
      <c r="O269" s="206"/>
      <c r="P269" s="206"/>
      <c r="Q269" s="206"/>
      <c r="R269" s="206"/>
      <c r="S269" s="206"/>
      <c r="T269" s="20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1" t="s">
        <v>144</v>
      </c>
      <c r="AU269" s="201" t="s">
        <v>80</v>
      </c>
      <c r="AV269" s="14" t="s">
        <v>82</v>
      </c>
      <c r="AW269" s="14" t="s">
        <v>33</v>
      </c>
      <c r="AX269" s="14" t="s">
        <v>72</v>
      </c>
      <c r="AY269" s="201" t="s">
        <v>133</v>
      </c>
    </row>
    <row r="270" s="13" customFormat="1">
      <c r="A270" s="13"/>
      <c r="B270" s="192"/>
      <c r="C270" s="13"/>
      <c r="D270" s="193" t="s">
        <v>144</v>
      </c>
      <c r="E270" s="194" t="s">
        <v>3</v>
      </c>
      <c r="F270" s="195" t="s">
        <v>1055</v>
      </c>
      <c r="G270" s="13"/>
      <c r="H270" s="194" t="s">
        <v>3</v>
      </c>
      <c r="I270" s="196"/>
      <c r="J270" s="13"/>
      <c r="K270" s="13"/>
      <c r="L270" s="192"/>
      <c r="M270" s="197"/>
      <c r="N270" s="198"/>
      <c r="O270" s="198"/>
      <c r="P270" s="198"/>
      <c r="Q270" s="198"/>
      <c r="R270" s="198"/>
      <c r="S270" s="198"/>
      <c r="T270" s="19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4" t="s">
        <v>144</v>
      </c>
      <c r="AU270" s="194" t="s">
        <v>80</v>
      </c>
      <c r="AV270" s="13" t="s">
        <v>80</v>
      </c>
      <c r="AW270" s="13" t="s">
        <v>33</v>
      </c>
      <c r="AX270" s="13" t="s">
        <v>72</v>
      </c>
      <c r="AY270" s="194" t="s">
        <v>133</v>
      </c>
    </row>
    <row r="271" s="14" customFormat="1">
      <c r="A271" s="14"/>
      <c r="B271" s="200"/>
      <c r="C271" s="14"/>
      <c r="D271" s="193" t="s">
        <v>144</v>
      </c>
      <c r="E271" s="201" t="s">
        <v>3</v>
      </c>
      <c r="F271" s="202" t="s">
        <v>80</v>
      </c>
      <c r="G271" s="14"/>
      <c r="H271" s="203">
        <v>1</v>
      </c>
      <c r="I271" s="204"/>
      <c r="J271" s="14"/>
      <c r="K271" s="14"/>
      <c r="L271" s="200"/>
      <c r="M271" s="205"/>
      <c r="N271" s="206"/>
      <c r="O271" s="206"/>
      <c r="P271" s="206"/>
      <c r="Q271" s="206"/>
      <c r="R271" s="206"/>
      <c r="S271" s="206"/>
      <c r="T271" s="20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1" t="s">
        <v>144</v>
      </c>
      <c r="AU271" s="201" t="s">
        <v>80</v>
      </c>
      <c r="AV271" s="14" t="s">
        <v>82</v>
      </c>
      <c r="AW271" s="14" t="s">
        <v>33</v>
      </c>
      <c r="AX271" s="14" t="s">
        <v>72</v>
      </c>
      <c r="AY271" s="201" t="s">
        <v>133</v>
      </c>
    </row>
    <row r="272" s="13" customFormat="1">
      <c r="A272" s="13"/>
      <c r="B272" s="192"/>
      <c r="C272" s="13"/>
      <c r="D272" s="193" t="s">
        <v>144</v>
      </c>
      <c r="E272" s="194" t="s">
        <v>3</v>
      </c>
      <c r="F272" s="195" t="s">
        <v>1056</v>
      </c>
      <c r="G272" s="13"/>
      <c r="H272" s="194" t="s">
        <v>3</v>
      </c>
      <c r="I272" s="196"/>
      <c r="J272" s="13"/>
      <c r="K272" s="13"/>
      <c r="L272" s="192"/>
      <c r="M272" s="197"/>
      <c r="N272" s="198"/>
      <c r="O272" s="198"/>
      <c r="P272" s="198"/>
      <c r="Q272" s="198"/>
      <c r="R272" s="198"/>
      <c r="S272" s="198"/>
      <c r="T272" s="19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4" t="s">
        <v>144</v>
      </c>
      <c r="AU272" s="194" t="s">
        <v>80</v>
      </c>
      <c r="AV272" s="13" t="s">
        <v>80</v>
      </c>
      <c r="AW272" s="13" t="s">
        <v>33</v>
      </c>
      <c r="AX272" s="13" t="s">
        <v>72</v>
      </c>
      <c r="AY272" s="194" t="s">
        <v>133</v>
      </c>
    </row>
    <row r="273" s="14" customFormat="1">
      <c r="A273" s="14"/>
      <c r="B273" s="200"/>
      <c r="C273" s="14"/>
      <c r="D273" s="193" t="s">
        <v>144</v>
      </c>
      <c r="E273" s="201" t="s">
        <v>3</v>
      </c>
      <c r="F273" s="202" t="s">
        <v>80</v>
      </c>
      <c r="G273" s="14"/>
      <c r="H273" s="203">
        <v>1</v>
      </c>
      <c r="I273" s="204"/>
      <c r="J273" s="14"/>
      <c r="K273" s="14"/>
      <c r="L273" s="200"/>
      <c r="M273" s="205"/>
      <c r="N273" s="206"/>
      <c r="O273" s="206"/>
      <c r="P273" s="206"/>
      <c r="Q273" s="206"/>
      <c r="R273" s="206"/>
      <c r="S273" s="206"/>
      <c r="T273" s="20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1" t="s">
        <v>144</v>
      </c>
      <c r="AU273" s="201" t="s">
        <v>80</v>
      </c>
      <c r="AV273" s="14" t="s">
        <v>82</v>
      </c>
      <c r="AW273" s="14" t="s">
        <v>33</v>
      </c>
      <c r="AX273" s="14" t="s">
        <v>72</v>
      </c>
      <c r="AY273" s="201" t="s">
        <v>133</v>
      </c>
    </row>
    <row r="274" s="15" customFormat="1">
      <c r="A274" s="15"/>
      <c r="B274" s="208"/>
      <c r="C274" s="15"/>
      <c r="D274" s="193" t="s">
        <v>144</v>
      </c>
      <c r="E274" s="209" t="s">
        <v>3</v>
      </c>
      <c r="F274" s="210" t="s">
        <v>161</v>
      </c>
      <c r="G274" s="15"/>
      <c r="H274" s="211">
        <v>3</v>
      </c>
      <c r="I274" s="212"/>
      <c r="J274" s="15"/>
      <c r="K274" s="15"/>
      <c r="L274" s="208"/>
      <c r="M274" s="213"/>
      <c r="N274" s="214"/>
      <c r="O274" s="214"/>
      <c r="P274" s="214"/>
      <c r="Q274" s="214"/>
      <c r="R274" s="214"/>
      <c r="S274" s="214"/>
      <c r="T274" s="2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09" t="s">
        <v>144</v>
      </c>
      <c r="AU274" s="209" t="s">
        <v>80</v>
      </c>
      <c r="AV274" s="15" t="s">
        <v>140</v>
      </c>
      <c r="AW274" s="15" t="s">
        <v>33</v>
      </c>
      <c r="AX274" s="15" t="s">
        <v>80</v>
      </c>
      <c r="AY274" s="209" t="s">
        <v>133</v>
      </c>
    </row>
    <row r="275" s="2" customFormat="1" ht="90" customHeight="1">
      <c r="A275" s="39"/>
      <c r="B275" s="173"/>
      <c r="C275" s="174" t="s">
        <v>389</v>
      </c>
      <c r="D275" s="174" t="s">
        <v>135</v>
      </c>
      <c r="E275" s="175" t="s">
        <v>1002</v>
      </c>
      <c r="F275" s="176" t="s">
        <v>1003</v>
      </c>
      <c r="G275" s="177" t="s">
        <v>205</v>
      </c>
      <c r="H275" s="178">
        <v>75.219999999999999</v>
      </c>
      <c r="I275" s="179"/>
      <c r="J275" s="180">
        <f>ROUND(I275*H275,2)</f>
        <v>0</v>
      </c>
      <c r="K275" s="176" t="s">
        <v>879</v>
      </c>
      <c r="L275" s="40"/>
      <c r="M275" s="181" t="s">
        <v>3</v>
      </c>
      <c r="N275" s="182" t="s">
        <v>43</v>
      </c>
      <c r="O275" s="73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185" t="s">
        <v>906</v>
      </c>
      <c r="AT275" s="185" t="s">
        <v>135</v>
      </c>
      <c r="AU275" s="185" t="s">
        <v>80</v>
      </c>
      <c r="AY275" s="20" t="s">
        <v>133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20" t="s">
        <v>80</v>
      </c>
      <c r="BK275" s="186">
        <f>ROUND(I275*H275,2)</f>
        <v>0</v>
      </c>
      <c r="BL275" s="20" t="s">
        <v>906</v>
      </c>
      <c r="BM275" s="185" t="s">
        <v>1060</v>
      </c>
    </row>
    <row r="276" s="13" customFormat="1">
      <c r="A276" s="13"/>
      <c r="B276" s="192"/>
      <c r="C276" s="13"/>
      <c r="D276" s="193" t="s">
        <v>144</v>
      </c>
      <c r="E276" s="194" t="s">
        <v>3</v>
      </c>
      <c r="F276" s="195" t="s">
        <v>1061</v>
      </c>
      <c r="G276" s="13"/>
      <c r="H276" s="194" t="s">
        <v>3</v>
      </c>
      <c r="I276" s="196"/>
      <c r="J276" s="13"/>
      <c r="K276" s="13"/>
      <c r="L276" s="192"/>
      <c r="M276" s="197"/>
      <c r="N276" s="198"/>
      <c r="O276" s="198"/>
      <c r="P276" s="198"/>
      <c r="Q276" s="198"/>
      <c r="R276" s="198"/>
      <c r="S276" s="198"/>
      <c r="T276" s="19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4" t="s">
        <v>144</v>
      </c>
      <c r="AU276" s="194" t="s">
        <v>80</v>
      </c>
      <c r="AV276" s="13" t="s">
        <v>80</v>
      </c>
      <c r="AW276" s="13" t="s">
        <v>33</v>
      </c>
      <c r="AX276" s="13" t="s">
        <v>72</v>
      </c>
      <c r="AY276" s="194" t="s">
        <v>133</v>
      </c>
    </row>
    <row r="277" s="14" customFormat="1">
      <c r="A277" s="14"/>
      <c r="B277" s="200"/>
      <c r="C277" s="14"/>
      <c r="D277" s="193" t="s">
        <v>144</v>
      </c>
      <c r="E277" s="201" t="s">
        <v>3</v>
      </c>
      <c r="F277" s="202" t="s">
        <v>1062</v>
      </c>
      <c r="G277" s="14"/>
      <c r="H277" s="203">
        <v>72.719999999999999</v>
      </c>
      <c r="I277" s="204"/>
      <c r="J277" s="14"/>
      <c r="K277" s="14"/>
      <c r="L277" s="200"/>
      <c r="M277" s="205"/>
      <c r="N277" s="206"/>
      <c r="O277" s="206"/>
      <c r="P277" s="206"/>
      <c r="Q277" s="206"/>
      <c r="R277" s="206"/>
      <c r="S277" s="206"/>
      <c r="T277" s="20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1" t="s">
        <v>144</v>
      </c>
      <c r="AU277" s="201" t="s">
        <v>80</v>
      </c>
      <c r="AV277" s="14" t="s">
        <v>82</v>
      </c>
      <c r="AW277" s="14" t="s">
        <v>33</v>
      </c>
      <c r="AX277" s="14" t="s">
        <v>72</v>
      </c>
      <c r="AY277" s="201" t="s">
        <v>133</v>
      </c>
    </row>
    <row r="278" s="13" customFormat="1">
      <c r="A278" s="13"/>
      <c r="B278" s="192"/>
      <c r="C278" s="13"/>
      <c r="D278" s="193" t="s">
        <v>144</v>
      </c>
      <c r="E278" s="194" t="s">
        <v>3</v>
      </c>
      <c r="F278" s="195" t="s">
        <v>1047</v>
      </c>
      <c r="G278" s="13"/>
      <c r="H278" s="194" t="s">
        <v>3</v>
      </c>
      <c r="I278" s="196"/>
      <c r="J278" s="13"/>
      <c r="K278" s="13"/>
      <c r="L278" s="192"/>
      <c r="M278" s="197"/>
      <c r="N278" s="198"/>
      <c r="O278" s="198"/>
      <c r="P278" s="198"/>
      <c r="Q278" s="198"/>
      <c r="R278" s="198"/>
      <c r="S278" s="198"/>
      <c r="T278" s="19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4" t="s">
        <v>144</v>
      </c>
      <c r="AU278" s="194" t="s">
        <v>80</v>
      </c>
      <c r="AV278" s="13" t="s">
        <v>80</v>
      </c>
      <c r="AW278" s="13" t="s">
        <v>33</v>
      </c>
      <c r="AX278" s="13" t="s">
        <v>72</v>
      </c>
      <c r="AY278" s="194" t="s">
        <v>133</v>
      </c>
    </row>
    <row r="279" s="14" customFormat="1">
      <c r="A279" s="14"/>
      <c r="B279" s="200"/>
      <c r="C279" s="14"/>
      <c r="D279" s="193" t="s">
        <v>144</v>
      </c>
      <c r="E279" s="201" t="s">
        <v>3</v>
      </c>
      <c r="F279" s="202" t="s">
        <v>1048</v>
      </c>
      <c r="G279" s="14"/>
      <c r="H279" s="203">
        <v>2.5</v>
      </c>
      <c r="I279" s="204"/>
      <c r="J279" s="14"/>
      <c r="K279" s="14"/>
      <c r="L279" s="200"/>
      <c r="M279" s="205"/>
      <c r="N279" s="206"/>
      <c r="O279" s="206"/>
      <c r="P279" s="206"/>
      <c r="Q279" s="206"/>
      <c r="R279" s="206"/>
      <c r="S279" s="206"/>
      <c r="T279" s="20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1" t="s">
        <v>144</v>
      </c>
      <c r="AU279" s="201" t="s">
        <v>80</v>
      </c>
      <c r="AV279" s="14" t="s">
        <v>82</v>
      </c>
      <c r="AW279" s="14" t="s">
        <v>33</v>
      </c>
      <c r="AX279" s="14" t="s">
        <v>72</v>
      </c>
      <c r="AY279" s="201" t="s">
        <v>133</v>
      </c>
    </row>
    <row r="280" s="15" customFormat="1">
      <c r="A280" s="15"/>
      <c r="B280" s="208"/>
      <c r="C280" s="15"/>
      <c r="D280" s="193" t="s">
        <v>144</v>
      </c>
      <c r="E280" s="209" t="s">
        <v>3</v>
      </c>
      <c r="F280" s="210" t="s">
        <v>161</v>
      </c>
      <c r="G280" s="15"/>
      <c r="H280" s="211">
        <v>75.219999999999999</v>
      </c>
      <c r="I280" s="212"/>
      <c r="J280" s="15"/>
      <c r="K280" s="15"/>
      <c r="L280" s="208"/>
      <c r="M280" s="213"/>
      <c r="N280" s="214"/>
      <c r="O280" s="214"/>
      <c r="P280" s="214"/>
      <c r="Q280" s="214"/>
      <c r="R280" s="214"/>
      <c r="S280" s="214"/>
      <c r="T280" s="2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09" t="s">
        <v>144</v>
      </c>
      <c r="AU280" s="209" t="s">
        <v>80</v>
      </c>
      <c r="AV280" s="15" t="s">
        <v>140</v>
      </c>
      <c r="AW280" s="15" t="s">
        <v>33</v>
      </c>
      <c r="AX280" s="15" t="s">
        <v>80</v>
      </c>
      <c r="AY280" s="209" t="s">
        <v>133</v>
      </c>
    </row>
    <row r="281" s="2" customFormat="1" ht="90" customHeight="1">
      <c r="A281" s="39"/>
      <c r="B281" s="173"/>
      <c r="C281" s="174" t="s">
        <v>395</v>
      </c>
      <c r="D281" s="174" t="s">
        <v>135</v>
      </c>
      <c r="E281" s="175" t="s">
        <v>1063</v>
      </c>
      <c r="F281" s="176" t="s">
        <v>1064</v>
      </c>
      <c r="G281" s="177" t="s">
        <v>205</v>
      </c>
      <c r="H281" s="178">
        <v>225.66</v>
      </c>
      <c r="I281" s="179"/>
      <c r="J281" s="180">
        <f>ROUND(I281*H281,2)</f>
        <v>0</v>
      </c>
      <c r="K281" s="176" t="s">
        <v>879</v>
      </c>
      <c r="L281" s="40"/>
      <c r="M281" s="181" t="s">
        <v>3</v>
      </c>
      <c r="N281" s="182" t="s">
        <v>43</v>
      </c>
      <c r="O281" s="73"/>
      <c r="P281" s="183">
        <f>O281*H281</f>
        <v>0</v>
      </c>
      <c r="Q281" s="183">
        <v>0</v>
      </c>
      <c r="R281" s="183">
        <f>Q281*H281</f>
        <v>0</v>
      </c>
      <c r="S281" s="183">
        <v>0</v>
      </c>
      <c r="T281" s="18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185" t="s">
        <v>906</v>
      </c>
      <c r="AT281" s="185" t="s">
        <v>135</v>
      </c>
      <c r="AU281" s="185" t="s">
        <v>80</v>
      </c>
      <c r="AY281" s="20" t="s">
        <v>133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20" t="s">
        <v>80</v>
      </c>
      <c r="BK281" s="186">
        <f>ROUND(I281*H281,2)</f>
        <v>0</v>
      </c>
      <c r="BL281" s="20" t="s">
        <v>906</v>
      </c>
      <c r="BM281" s="185" t="s">
        <v>1065</v>
      </c>
    </row>
    <row r="282" s="13" customFormat="1">
      <c r="A282" s="13"/>
      <c r="B282" s="192"/>
      <c r="C282" s="13"/>
      <c r="D282" s="193" t="s">
        <v>144</v>
      </c>
      <c r="E282" s="194" t="s">
        <v>3</v>
      </c>
      <c r="F282" s="195" t="s">
        <v>1061</v>
      </c>
      <c r="G282" s="13"/>
      <c r="H282" s="194" t="s">
        <v>3</v>
      </c>
      <c r="I282" s="196"/>
      <c r="J282" s="13"/>
      <c r="K282" s="13"/>
      <c r="L282" s="192"/>
      <c r="M282" s="197"/>
      <c r="N282" s="198"/>
      <c r="O282" s="198"/>
      <c r="P282" s="198"/>
      <c r="Q282" s="198"/>
      <c r="R282" s="198"/>
      <c r="S282" s="198"/>
      <c r="T282" s="19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4" t="s">
        <v>144</v>
      </c>
      <c r="AU282" s="194" t="s">
        <v>80</v>
      </c>
      <c r="AV282" s="13" t="s">
        <v>80</v>
      </c>
      <c r="AW282" s="13" t="s">
        <v>33</v>
      </c>
      <c r="AX282" s="13" t="s">
        <v>72</v>
      </c>
      <c r="AY282" s="194" t="s">
        <v>133</v>
      </c>
    </row>
    <row r="283" s="14" customFormat="1">
      <c r="A283" s="14"/>
      <c r="B283" s="200"/>
      <c r="C283" s="14"/>
      <c r="D283" s="193" t="s">
        <v>144</v>
      </c>
      <c r="E283" s="201" t="s">
        <v>3</v>
      </c>
      <c r="F283" s="202" t="s">
        <v>1066</v>
      </c>
      <c r="G283" s="14"/>
      <c r="H283" s="203">
        <v>218.16</v>
      </c>
      <c r="I283" s="204"/>
      <c r="J283" s="14"/>
      <c r="K283" s="14"/>
      <c r="L283" s="200"/>
      <c r="M283" s="205"/>
      <c r="N283" s="206"/>
      <c r="O283" s="206"/>
      <c r="P283" s="206"/>
      <c r="Q283" s="206"/>
      <c r="R283" s="206"/>
      <c r="S283" s="206"/>
      <c r="T283" s="20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1" t="s">
        <v>144</v>
      </c>
      <c r="AU283" s="201" t="s">
        <v>80</v>
      </c>
      <c r="AV283" s="14" t="s">
        <v>82</v>
      </c>
      <c r="AW283" s="14" t="s">
        <v>33</v>
      </c>
      <c r="AX283" s="14" t="s">
        <v>72</v>
      </c>
      <c r="AY283" s="201" t="s">
        <v>133</v>
      </c>
    </row>
    <row r="284" s="13" customFormat="1">
      <c r="A284" s="13"/>
      <c r="B284" s="192"/>
      <c r="C284" s="13"/>
      <c r="D284" s="193" t="s">
        <v>144</v>
      </c>
      <c r="E284" s="194" t="s">
        <v>3</v>
      </c>
      <c r="F284" s="195" t="s">
        <v>1047</v>
      </c>
      <c r="G284" s="13"/>
      <c r="H284" s="194" t="s">
        <v>3</v>
      </c>
      <c r="I284" s="196"/>
      <c r="J284" s="13"/>
      <c r="K284" s="13"/>
      <c r="L284" s="192"/>
      <c r="M284" s="197"/>
      <c r="N284" s="198"/>
      <c r="O284" s="198"/>
      <c r="P284" s="198"/>
      <c r="Q284" s="198"/>
      <c r="R284" s="198"/>
      <c r="S284" s="198"/>
      <c r="T284" s="19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4" t="s">
        <v>144</v>
      </c>
      <c r="AU284" s="194" t="s">
        <v>80</v>
      </c>
      <c r="AV284" s="13" t="s">
        <v>80</v>
      </c>
      <c r="AW284" s="13" t="s">
        <v>33</v>
      </c>
      <c r="AX284" s="13" t="s">
        <v>72</v>
      </c>
      <c r="AY284" s="194" t="s">
        <v>133</v>
      </c>
    </row>
    <row r="285" s="14" customFormat="1">
      <c r="A285" s="14"/>
      <c r="B285" s="200"/>
      <c r="C285" s="14"/>
      <c r="D285" s="193" t="s">
        <v>144</v>
      </c>
      <c r="E285" s="201" t="s">
        <v>3</v>
      </c>
      <c r="F285" s="202" t="s">
        <v>1067</v>
      </c>
      <c r="G285" s="14"/>
      <c r="H285" s="203">
        <v>7.5</v>
      </c>
      <c r="I285" s="204"/>
      <c r="J285" s="14"/>
      <c r="K285" s="14"/>
      <c r="L285" s="200"/>
      <c r="M285" s="205"/>
      <c r="N285" s="206"/>
      <c r="O285" s="206"/>
      <c r="P285" s="206"/>
      <c r="Q285" s="206"/>
      <c r="R285" s="206"/>
      <c r="S285" s="206"/>
      <c r="T285" s="20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1" t="s">
        <v>144</v>
      </c>
      <c r="AU285" s="201" t="s">
        <v>80</v>
      </c>
      <c r="AV285" s="14" t="s">
        <v>82</v>
      </c>
      <c r="AW285" s="14" t="s">
        <v>33</v>
      </c>
      <c r="AX285" s="14" t="s">
        <v>72</v>
      </c>
      <c r="AY285" s="201" t="s">
        <v>133</v>
      </c>
    </row>
    <row r="286" s="15" customFormat="1">
      <c r="A286" s="15"/>
      <c r="B286" s="208"/>
      <c r="C286" s="15"/>
      <c r="D286" s="193" t="s">
        <v>144</v>
      </c>
      <c r="E286" s="209" t="s">
        <v>3</v>
      </c>
      <c r="F286" s="210" t="s">
        <v>161</v>
      </c>
      <c r="G286" s="15"/>
      <c r="H286" s="211">
        <v>225.66</v>
      </c>
      <c r="I286" s="212"/>
      <c r="J286" s="15"/>
      <c r="K286" s="15"/>
      <c r="L286" s="208"/>
      <c r="M286" s="213"/>
      <c r="N286" s="214"/>
      <c r="O286" s="214"/>
      <c r="P286" s="214"/>
      <c r="Q286" s="214"/>
      <c r="R286" s="214"/>
      <c r="S286" s="214"/>
      <c r="T286" s="2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09" t="s">
        <v>144</v>
      </c>
      <c r="AU286" s="209" t="s">
        <v>80</v>
      </c>
      <c r="AV286" s="15" t="s">
        <v>140</v>
      </c>
      <c r="AW286" s="15" t="s">
        <v>33</v>
      </c>
      <c r="AX286" s="15" t="s">
        <v>80</v>
      </c>
      <c r="AY286" s="209" t="s">
        <v>133</v>
      </c>
    </row>
    <row r="287" s="2" customFormat="1" ht="101.25" customHeight="1">
      <c r="A287" s="39"/>
      <c r="B287" s="173"/>
      <c r="C287" s="174" t="s">
        <v>401</v>
      </c>
      <c r="D287" s="174" t="s">
        <v>135</v>
      </c>
      <c r="E287" s="175" t="s">
        <v>1013</v>
      </c>
      <c r="F287" s="176" t="s">
        <v>1014</v>
      </c>
      <c r="G287" s="177" t="s">
        <v>205</v>
      </c>
      <c r="H287" s="178">
        <v>29.085999999999999</v>
      </c>
      <c r="I287" s="179"/>
      <c r="J287" s="180">
        <f>ROUND(I287*H287,2)</f>
        <v>0</v>
      </c>
      <c r="K287" s="176" t="s">
        <v>879</v>
      </c>
      <c r="L287" s="40"/>
      <c r="M287" s="181" t="s">
        <v>3</v>
      </c>
      <c r="N287" s="182" t="s">
        <v>43</v>
      </c>
      <c r="O287" s="73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185" t="s">
        <v>906</v>
      </c>
      <c r="AT287" s="185" t="s">
        <v>135</v>
      </c>
      <c r="AU287" s="185" t="s">
        <v>80</v>
      </c>
      <c r="AY287" s="20" t="s">
        <v>133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20" t="s">
        <v>80</v>
      </c>
      <c r="BK287" s="186">
        <f>ROUND(I287*H287,2)</f>
        <v>0</v>
      </c>
      <c r="BL287" s="20" t="s">
        <v>906</v>
      </c>
      <c r="BM287" s="185" t="s">
        <v>1068</v>
      </c>
    </row>
    <row r="288" s="13" customFormat="1">
      <c r="A288" s="13"/>
      <c r="B288" s="192"/>
      <c r="C288" s="13"/>
      <c r="D288" s="193" t="s">
        <v>144</v>
      </c>
      <c r="E288" s="194" t="s">
        <v>3</v>
      </c>
      <c r="F288" s="195" t="s">
        <v>1069</v>
      </c>
      <c r="G288" s="13"/>
      <c r="H288" s="194" t="s">
        <v>3</v>
      </c>
      <c r="I288" s="196"/>
      <c r="J288" s="13"/>
      <c r="K288" s="13"/>
      <c r="L288" s="192"/>
      <c r="M288" s="197"/>
      <c r="N288" s="198"/>
      <c r="O288" s="198"/>
      <c r="P288" s="198"/>
      <c r="Q288" s="198"/>
      <c r="R288" s="198"/>
      <c r="S288" s="198"/>
      <c r="T288" s="19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4" t="s">
        <v>144</v>
      </c>
      <c r="AU288" s="194" t="s">
        <v>80</v>
      </c>
      <c r="AV288" s="13" t="s">
        <v>80</v>
      </c>
      <c r="AW288" s="13" t="s">
        <v>33</v>
      </c>
      <c r="AX288" s="13" t="s">
        <v>72</v>
      </c>
      <c r="AY288" s="194" t="s">
        <v>133</v>
      </c>
    </row>
    <row r="289" s="13" customFormat="1">
      <c r="A289" s="13"/>
      <c r="B289" s="192"/>
      <c r="C289" s="13"/>
      <c r="D289" s="193" t="s">
        <v>144</v>
      </c>
      <c r="E289" s="194" t="s">
        <v>3</v>
      </c>
      <c r="F289" s="195" t="s">
        <v>888</v>
      </c>
      <c r="G289" s="13"/>
      <c r="H289" s="194" t="s">
        <v>3</v>
      </c>
      <c r="I289" s="196"/>
      <c r="J289" s="13"/>
      <c r="K289" s="13"/>
      <c r="L289" s="192"/>
      <c r="M289" s="197"/>
      <c r="N289" s="198"/>
      <c r="O289" s="198"/>
      <c r="P289" s="198"/>
      <c r="Q289" s="198"/>
      <c r="R289" s="198"/>
      <c r="S289" s="198"/>
      <c r="T289" s="19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4" t="s">
        <v>144</v>
      </c>
      <c r="AU289" s="194" t="s">
        <v>80</v>
      </c>
      <c r="AV289" s="13" t="s">
        <v>80</v>
      </c>
      <c r="AW289" s="13" t="s">
        <v>33</v>
      </c>
      <c r="AX289" s="13" t="s">
        <v>72</v>
      </c>
      <c r="AY289" s="194" t="s">
        <v>133</v>
      </c>
    </row>
    <row r="290" s="13" customFormat="1">
      <c r="A290" s="13"/>
      <c r="B290" s="192"/>
      <c r="C290" s="13"/>
      <c r="D290" s="193" t="s">
        <v>144</v>
      </c>
      <c r="E290" s="194" t="s">
        <v>3</v>
      </c>
      <c r="F290" s="195" t="s">
        <v>889</v>
      </c>
      <c r="G290" s="13"/>
      <c r="H290" s="194" t="s">
        <v>3</v>
      </c>
      <c r="I290" s="196"/>
      <c r="J290" s="13"/>
      <c r="K290" s="13"/>
      <c r="L290" s="192"/>
      <c r="M290" s="197"/>
      <c r="N290" s="198"/>
      <c r="O290" s="198"/>
      <c r="P290" s="198"/>
      <c r="Q290" s="198"/>
      <c r="R290" s="198"/>
      <c r="S290" s="198"/>
      <c r="T290" s="19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4" t="s">
        <v>144</v>
      </c>
      <c r="AU290" s="194" t="s">
        <v>80</v>
      </c>
      <c r="AV290" s="13" t="s">
        <v>80</v>
      </c>
      <c r="AW290" s="13" t="s">
        <v>33</v>
      </c>
      <c r="AX290" s="13" t="s">
        <v>72</v>
      </c>
      <c r="AY290" s="194" t="s">
        <v>133</v>
      </c>
    </row>
    <row r="291" s="14" customFormat="1">
      <c r="A291" s="14"/>
      <c r="B291" s="200"/>
      <c r="C291" s="14"/>
      <c r="D291" s="193" t="s">
        <v>144</v>
      </c>
      <c r="E291" s="201" t="s">
        <v>3</v>
      </c>
      <c r="F291" s="202" t="s">
        <v>1000</v>
      </c>
      <c r="G291" s="14"/>
      <c r="H291" s="203">
        <v>29.085999999999999</v>
      </c>
      <c r="I291" s="204"/>
      <c r="J291" s="14"/>
      <c r="K291" s="14"/>
      <c r="L291" s="200"/>
      <c r="M291" s="205"/>
      <c r="N291" s="206"/>
      <c r="O291" s="206"/>
      <c r="P291" s="206"/>
      <c r="Q291" s="206"/>
      <c r="R291" s="206"/>
      <c r="S291" s="206"/>
      <c r="T291" s="20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1" t="s">
        <v>144</v>
      </c>
      <c r="AU291" s="201" t="s">
        <v>80</v>
      </c>
      <c r="AV291" s="14" t="s">
        <v>82</v>
      </c>
      <c r="AW291" s="14" t="s">
        <v>33</v>
      </c>
      <c r="AX291" s="14" t="s">
        <v>72</v>
      </c>
      <c r="AY291" s="201" t="s">
        <v>133</v>
      </c>
    </row>
    <row r="292" s="15" customFormat="1">
      <c r="A292" s="15"/>
      <c r="B292" s="208"/>
      <c r="C292" s="15"/>
      <c r="D292" s="193" t="s">
        <v>144</v>
      </c>
      <c r="E292" s="209" t="s">
        <v>3</v>
      </c>
      <c r="F292" s="210" t="s">
        <v>161</v>
      </c>
      <c r="G292" s="15"/>
      <c r="H292" s="211">
        <v>29.085999999999999</v>
      </c>
      <c r="I292" s="212"/>
      <c r="J292" s="15"/>
      <c r="K292" s="15"/>
      <c r="L292" s="208"/>
      <c r="M292" s="213"/>
      <c r="N292" s="214"/>
      <c r="O292" s="214"/>
      <c r="P292" s="214"/>
      <c r="Q292" s="214"/>
      <c r="R292" s="214"/>
      <c r="S292" s="214"/>
      <c r="T292" s="2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09" t="s">
        <v>144</v>
      </c>
      <c r="AU292" s="209" t="s">
        <v>80</v>
      </c>
      <c r="AV292" s="15" t="s">
        <v>140</v>
      </c>
      <c r="AW292" s="15" t="s">
        <v>33</v>
      </c>
      <c r="AX292" s="15" t="s">
        <v>80</v>
      </c>
      <c r="AY292" s="209" t="s">
        <v>133</v>
      </c>
    </row>
    <row r="293" s="2" customFormat="1" ht="101.25" customHeight="1">
      <c r="A293" s="39"/>
      <c r="B293" s="173"/>
      <c r="C293" s="174" t="s">
        <v>409</v>
      </c>
      <c r="D293" s="174" t="s">
        <v>135</v>
      </c>
      <c r="E293" s="175" t="s">
        <v>1013</v>
      </c>
      <c r="F293" s="176" t="s">
        <v>1014</v>
      </c>
      <c r="G293" s="177" t="s">
        <v>205</v>
      </c>
      <c r="H293" s="178">
        <v>271.52999999999997</v>
      </c>
      <c r="I293" s="179"/>
      <c r="J293" s="180">
        <f>ROUND(I293*H293,2)</f>
        <v>0</v>
      </c>
      <c r="K293" s="176" t="s">
        <v>879</v>
      </c>
      <c r="L293" s="40"/>
      <c r="M293" s="181" t="s">
        <v>3</v>
      </c>
      <c r="N293" s="182" t="s">
        <v>43</v>
      </c>
      <c r="O293" s="73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185" t="s">
        <v>906</v>
      </c>
      <c r="AT293" s="185" t="s">
        <v>135</v>
      </c>
      <c r="AU293" s="185" t="s">
        <v>80</v>
      </c>
      <c r="AY293" s="20" t="s">
        <v>133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20" t="s">
        <v>80</v>
      </c>
      <c r="BK293" s="186">
        <f>ROUND(I293*H293,2)</f>
        <v>0</v>
      </c>
      <c r="BL293" s="20" t="s">
        <v>906</v>
      </c>
      <c r="BM293" s="185" t="s">
        <v>1070</v>
      </c>
    </row>
    <row r="294" s="13" customFormat="1">
      <c r="A294" s="13"/>
      <c r="B294" s="192"/>
      <c r="C294" s="13"/>
      <c r="D294" s="193" t="s">
        <v>144</v>
      </c>
      <c r="E294" s="194" t="s">
        <v>3</v>
      </c>
      <c r="F294" s="195" t="s">
        <v>925</v>
      </c>
      <c r="G294" s="13"/>
      <c r="H294" s="194" t="s">
        <v>3</v>
      </c>
      <c r="I294" s="196"/>
      <c r="J294" s="13"/>
      <c r="K294" s="13"/>
      <c r="L294" s="192"/>
      <c r="M294" s="197"/>
      <c r="N294" s="198"/>
      <c r="O294" s="198"/>
      <c r="P294" s="198"/>
      <c r="Q294" s="198"/>
      <c r="R294" s="198"/>
      <c r="S294" s="198"/>
      <c r="T294" s="19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4" t="s">
        <v>144</v>
      </c>
      <c r="AU294" s="194" t="s">
        <v>80</v>
      </c>
      <c r="AV294" s="13" t="s">
        <v>80</v>
      </c>
      <c r="AW294" s="13" t="s">
        <v>33</v>
      </c>
      <c r="AX294" s="13" t="s">
        <v>72</v>
      </c>
      <c r="AY294" s="194" t="s">
        <v>133</v>
      </c>
    </row>
    <row r="295" s="14" customFormat="1">
      <c r="A295" s="14"/>
      <c r="B295" s="200"/>
      <c r="C295" s="14"/>
      <c r="D295" s="193" t="s">
        <v>144</v>
      </c>
      <c r="E295" s="201" t="s">
        <v>3</v>
      </c>
      <c r="F295" s="202" t="s">
        <v>1071</v>
      </c>
      <c r="G295" s="14"/>
      <c r="H295" s="203">
        <v>250.31999999999999</v>
      </c>
      <c r="I295" s="204"/>
      <c r="J295" s="14"/>
      <c r="K295" s="14"/>
      <c r="L295" s="200"/>
      <c r="M295" s="205"/>
      <c r="N295" s="206"/>
      <c r="O295" s="206"/>
      <c r="P295" s="206"/>
      <c r="Q295" s="206"/>
      <c r="R295" s="206"/>
      <c r="S295" s="206"/>
      <c r="T295" s="20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1" t="s">
        <v>144</v>
      </c>
      <c r="AU295" s="201" t="s">
        <v>80</v>
      </c>
      <c r="AV295" s="14" t="s">
        <v>82</v>
      </c>
      <c r="AW295" s="14" t="s">
        <v>33</v>
      </c>
      <c r="AX295" s="14" t="s">
        <v>72</v>
      </c>
      <c r="AY295" s="201" t="s">
        <v>133</v>
      </c>
    </row>
    <row r="296" s="13" customFormat="1">
      <c r="A296" s="13"/>
      <c r="B296" s="192"/>
      <c r="C296" s="13"/>
      <c r="D296" s="193" t="s">
        <v>144</v>
      </c>
      <c r="E296" s="194" t="s">
        <v>3</v>
      </c>
      <c r="F296" s="195" t="s">
        <v>920</v>
      </c>
      <c r="G296" s="13"/>
      <c r="H296" s="194" t="s">
        <v>3</v>
      </c>
      <c r="I296" s="196"/>
      <c r="J296" s="13"/>
      <c r="K296" s="13"/>
      <c r="L296" s="192"/>
      <c r="M296" s="197"/>
      <c r="N296" s="198"/>
      <c r="O296" s="198"/>
      <c r="P296" s="198"/>
      <c r="Q296" s="198"/>
      <c r="R296" s="198"/>
      <c r="S296" s="198"/>
      <c r="T296" s="19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4" t="s">
        <v>144</v>
      </c>
      <c r="AU296" s="194" t="s">
        <v>80</v>
      </c>
      <c r="AV296" s="13" t="s">
        <v>80</v>
      </c>
      <c r="AW296" s="13" t="s">
        <v>33</v>
      </c>
      <c r="AX296" s="13" t="s">
        <v>72</v>
      </c>
      <c r="AY296" s="194" t="s">
        <v>133</v>
      </c>
    </row>
    <row r="297" s="13" customFormat="1">
      <c r="A297" s="13"/>
      <c r="B297" s="192"/>
      <c r="C297" s="13"/>
      <c r="D297" s="193" t="s">
        <v>144</v>
      </c>
      <c r="E297" s="194" t="s">
        <v>3</v>
      </c>
      <c r="F297" s="195" t="s">
        <v>918</v>
      </c>
      <c r="G297" s="13"/>
      <c r="H297" s="194" t="s">
        <v>3</v>
      </c>
      <c r="I297" s="196"/>
      <c r="J297" s="13"/>
      <c r="K297" s="13"/>
      <c r="L297" s="192"/>
      <c r="M297" s="197"/>
      <c r="N297" s="198"/>
      <c r="O297" s="198"/>
      <c r="P297" s="198"/>
      <c r="Q297" s="198"/>
      <c r="R297" s="198"/>
      <c r="S297" s="198"/>
      <c r="T297" s="19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4" t="s">
        <v>144</v>
      </c>
      <c r="AU297" s="194" t="s">
        <v>80</v>
      </c>
      <c r="AV297" s="13" t="s">
        <v>80</v>
      </c>
      <c r="AW297" s="13" t="s">
        <v>33</v>
      </c>
      <c r="AX297" s="13" t="s">
        <v>72</v>
      </c>
      <c r="AY297" s="194" t="s">
        <v>133</v>
      </c>
    </row>
    <row r="298" s="14" customFormat="1">
      <c r="A298" s="14"/>
      <c r="B298" s="200"/>
      <c r="C298" s="14"/>
      <c r="D298" s="193" t="s">
        <v>144</v>
      </c>
      <c r="E298" s="201" t="s">
        <v>3</v>
      </c>
      <c r="F298" s="202" t="s">
        <v>927</v>
      </c>
      <c r="G298" s="14"/>
      <c r="H298" s="203">
        <v>21.210000000000001</v>
      </c>
      <c r="I298" s="204"/>
      <c r="J298" s="14"/>
      <c r="K298" s="14"/>
      <c r="L298" s="200"/>
      <c r="M298" s="205"/>
      <c r="N298" s="206"/>
      <c r="O298" s="206"/>
      <c r="P298" s="206"/>
      <c r="Q298" s="206"/>
      <c r="R298" s="206"/>
      <c r="S298" s="206"/>
      <c r="T298" s="20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01" t="s">
        <v>144</v>
      </c>
      <c r="AU298" s="201" t="s">
        <v>80</v>
      </c>
      <c r="AV298" s="14" t="s">
        <v>82</v>
      </c>
      <c r="AW298" s="14" t="s">
        <v>33</v>
      </c>
      <c r="AX298" s="14" t="s">
        <v>72</v>
      </c>
      <c r="AY298" s="201" t="s">
        <v>133</v>
      </c>
    </row>
    <row r="299" s="15" customFormat="1">
      <c r="A299" s="15"/>
      <c r="B299" s="208"/>
      <c r="C299" s="15"/>
      <c r="D299" s="193" t="s">
        <v>144</v>
      </c>
      <c r="E299" s="209" t="s">
        <v>3</v>
      </c>
      <c r="F299" s="210" t="s">
        <v>161</v>
      </c>
      <c r="G299" s="15"/>
      <c r="H299" s="211">
        <v>271.52999999999997</v>
      </c>
      <c r="I299" s="212"/>
      <c r="J299" s="15"/>
      <c r="K299" s="15"/>
      <c r="L299" s="208"/>
      <c r="M299" s="213"/>
      <c r="N299" s="214"/>
      <c r="O299" s="214"/>
      <c r="P299" s="214"/>
      <c r="Q299" s="214"/>
      <c r="R299" s="214"/>
      <c r="S299" s="214"/>
      <c r="T299" s="2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09" t="s">
        <v>144</v>
      </c>
      <c r="AU299" s="209" t="s">
        <v>80</v>
      </c>
      <c r="AV299" s="15" t="s">
        <v>140</v>
      </c>
      <c r="AW299" s="15" t="s">
        <v>33</v>
      </c>
      <c r="AX299" s="15" t="s">
        <v>80</v>
      </c>
      <c r="AY299" s="209" t="s">
        <v>133</v>
      </c>
    </row>
    <row r="300" s="2" customFormat="1" ht="101.25" customHeight="1">
      <c r="A300" s="39"/>
      <c r="B300" s="173"/>
      <c r="C300" s="174" t="s">
        <v>416</v>
      </c>
      <c r="D300" s="174" t="s">
        <v>135</v>
      </c>
      <c r="E300" s="175" t="s">
        <v>1013</v>
      </c>
      <c r="F300" s="176" t="s">
        <v>1014</v>
      </c>
      <c r="G300" s="177" t="s">
        <v>205</v>
      </c>
      <c r="H300" s="178">
        <v>26.838999999999999</v>
      </c>
      <c r="I300" s="179"/>
      <c r="J300" s="180">
        <f>ROUND(I300*H300,2)</f>
        <v>0</v>
      </c>
      <c r="K300" s="176" t="s">
        <v>879</v>
      </c>
      <c r="L300" s="40"/>
      <c r="M300" s="181" t="s">
        <v>3</v>
      </c>
      <c r="N300" s="182" t="s">
        <v>43</v>
      </c>
      <c r="O300" s="73"/>
      <c r="P300" s="183">
        <f>O300*H300</f>
        <v>0</v>
      </c>
      <c r="Q300" s="183">
        <v>0</v>
      </c>
      <c r="R300" s="183">
        <f>Q300*H300</f>
        <v>0</v>
      </c>
      <c r="S300" s="183">
        <v>0</v>
      </c>
      <c r="T300" s="18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185" t="s">
        <v>906</v>
      </c>
      <c r="AT300" s="185" t="s">
        <v>135</v>
      </c>
      <c r="AU300" s="185" t="s">
        <v>80</v>
      </c>
      <c r="AY300" s="20" t="s">
        <v>133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20" t="s">
        <v>80</v>
      </c>
      <c r="BK300" s="186">
        <f>ROUND(I300*H300,2)</f>
        <v>0</v>
      </c>
      <c r="BL300" s="20" t="s">
        <v>906</v>
      </c>
      <c r="BM300" s="185" t="s">
        <v>1072</v>
      </c>
    </row>
    <row r="301" s="13" customFormat="1">
      <c r="A301" s="13"/>
      <c r="B301" s="192"/>
      <c r="C301" s="13"/>
      <c r="D301" s="193" t="s">
        <v>144</v>
      </c>
      <c r="E301" s="194" t="s">
        <v>3</v>
      </c>
      <c r="F301" s="195" t="s">
        <v>943</v>
      </c>
      <c r="G301" s="13"/>
      <c r="H301" s="194" t="s">
        <v>3</v>
      </c>
      <c r="I301" s="196"/>
      <c r="J301" s="13"/>
      <c r="K301" s="13"/>
      <c r="L301" s="192"/>
      <c r="M301" s="197"/>
      <c r="N301" s="198"/>
      <c r="O301" s="198"/>
      <c r="P301" s="198"/>
      <c r="Q301" s="198"/>
      <c r="R301" s="198"/>
      <c r="S301" s="198"/>
      <c r="T301" s="19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4" t="s">
        <v>144</v>
      </c>
      <c r="AU301" s="194" t="s">
        <v>80</v>
      </c>
      <c r="AV301" s="13" t="s">
        <v>80</v>
      </c>
      <c r="AW301" s="13" t="s">
        <v>33</v>
      </c>
      <c r="AX301" s="13" t="s">
        <v>72</v>
      </c>
      <c r="AY301" s="194" t="s">
        <v>133</v>
      </c>
    </row>
    <row r="302" s="14" customFormat="1">
      <c r="A302" s="14"/>
      <c r="B302" s="200"/>
      <c r="C302" s="14"/>
      <c r="D302" s="193" t="s">
        <v>144</v>
      </c>
      <c r="E302" s="201" t="s">
        <v>3</v>
      </c>
      <c r="F302" s="202" t="s">
        <v>1073</v>
      </c>
      <c r="G302" s="14"/>
      <c r="H302" s="203">
        <v>26.838999999999999</v>
      </c>
      <c r="I302" s="204"/>
      <c r="J302" s="14"/>
      <c r="K302" s="14"/>
      <c r="L302" s="200"/>
      <c r="M302" s="205"/>
      <c r="N302" s="206"/>
      <c r="O302" s="206"/>
      <c r="P302" s="206"/>
      <c r="Q302" s="206"/>
      <c r="R302" s="206"/>
      <c r="S302" s="206"/>
      <c r="T302" s="20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01" t="s">
        <v>144</v>
      </c>
      <c r="AU302" s="201" t="s">
        <v>80</v>
      </c>
      <c r="AV302" s="14" t="s">
        <v>82</v>
      </c>
      <c r="AW302" s="14" t="s">
        <v>33</v>
      </c>
      <c r="AX302" s="14" t="s">
        <v>72</v>
      </c>
      <c r="AY302" s="201" t="s">
        <v>133</v>
      </c>
    </row>
    <row r="303" s="15" customFormat="1">
      <c r="A303" s="15"/>
      <c r="B303" s="208"/>
      <c r="C303" s="15"/>
      <c r="D303" s="193" t="s">
        <v>144</v>
      </c>
      <c r="E303" s="209" t="s">
        <v>3</v>
      </c>
      <c r="F303" s="210" t="s">
        <v>161</v>
      </c>
      <c r="G303" s="15"/>
      <c r="H303" s="211">
        <v>26.838999999999999</v>
      </c>
      <c r="I303" s="212"/>
      <c r="J303" s="15"/>
      <c r="K303" s="15"/>
      <c r="L303" s="208"/>
      <c r="M303" s="213"/>
      <c r="N303" s="214"/>
      <c r="O303" s="214"/>
      <c r="P303" s="214"/>
      <c r="Q303" s="214"/>
      <c r="R303" s="214"/>
      <c r="S303" s="214"/>
      <c r="T303" s="2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09" t="s">
        <v>144</v>
      </c>
      <c r="AU303" s="209" t="s">
        <v>80</v>
      </c>
      <c r="AV303" s="15" t="s">
        <v>140</v>
      </c>
      <c r="AW303" s="15" t="s">
        <v>33</v>
      </c>
      <c r="AX303" s="15" t="s">
        <v>80</v>
      </c>
      <c r="AY303" s="209" t="s">
        <v>133</v>
      </c>
    </row>
    <row r="304" s="2" customFormat="1" ht="101.25" customHeight="1">
      <c r="A304" s="39"/>
      <c r="B304" s="173"/>
      <c r="C304" s="174" t="s">
        <v>424</v>
      </c>
      <c r="D304" s="174" t="s">
        <v>135</v>
      </c>
      <c r="E304" s="175" t="s">
        <v>1013</v>
      </c>
      <c r="F304" s="176" t="s">
        <v>1014</v>
      </c>
      <c r="G304" s="177" t="s">
        <v>205</v>
      </c>
      <c r="H304" s="178">
        <v>49.43</v>
      </c>
      <c r="I304" s="179"/>
      <c r="J304" s="180">
        <f>ROUND(I304*H304,2)</f>
        <v>0</v>
      </c>
      <c r="K304" s="176" t="s">
        <v>879</v>
      </c>
      <c r="L304" s="40"/>
      <c r="M304" s="181" t="s">
        <v>3</v>
      </c>
      <c r="N304" s="182" t="s">
        <v>43</v>
      </c>
      <c r="O304" s="73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185" t="s">
        <v>906</v>
      </c>
      <c r="AT304" s="185" t="s">
        <v>135</v>
      </c>
      <c r="AU304" s="185" t="s">
        <v>80</v>
      </c>
      <c r="AY304" s="20" t="s">
        <v>133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20" t="s">
        <v>80</v>
      </c>
      <c r="BK304" s="186">
        <f>ROUND(I304*H304,2)</f>
        <v>0</v>
      </c>
      <c r="BL304" s="20" t="s">
        <v>906</v>
      </c>
      <c r="BM304" s="185" t="s">
        <v>1074</v>
      </c>
    </row>
    <row r="305" s="13" customFormat="1">
      <c r="A305" s="13"/>
      <c r="B305" s="192"/>
      <c r="C305" s="13"/>
      <c r="D305" s="193" t="s">
        <v>144</v>
      </c>
      <c r="E305" s="194" t="s">
        <v>3</v>
      </c>
      <c r="F305" s="195" t="s">
        <v>938</v>
      </c>
      <c r="G305" s="13"/>
      <c r="H305" s="194" t="s">
        <v>3</v>
      </c>
      <c r="I305" s="196"/>
      <c r="J305" s="13"/>
      <c r="K305" s="13"/>
      <c r="L305" s="192"/>
      <c r="M305" s="197"/>
      <c r="N305" s="198"/>
      <c r="O305" s="198"/>
      <c r="P305" s="198"/>
      <c r="Q305" s="198"/>
      <c r="R305" s="198"/>
      <c r="S305" s="198"/>
      <c r="T305" s="19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4" t="s">
        <v>144</v>
      </c>
      <c r="AU305" s="194" t="s">
        <v>80</v>
      </c>
      <c r="AV305" s="13" t="s">
        <v>80</v>
      </c>
      <c r="AW305" s="13" t="s">
        <v>33</v>
      </c>
      <c r="AX305" s="13" t="s">
        <v>72</v>
      </c>
      <c r="AY305" s="194" t="s">
        <v>133</v>
      </c>
    </row>
    <row r="306" s="14" customFormat="1">
      <c r="A306" s="14"/>
      <c r="B306" s="200"/>
      <c r="C306" s="14"/>
      <c r="D306" s="193" t="s">
        <v>144</v>
      </c>
      <c r="E306" s="201" t="s">
        <v>3</v>
      </c>
      <c r="F306" s="202" t="s">
        <v>1075</v>
      </c>
      <c r="G306" s="14"/>
      <c r="H306" s="203">
        <v>49.43</v>
      </c>
      <c r="I306" s="204"/>
      <c r="J306" s="14"/>
      <c r="K306" s="14"/>
      <c r="L306" s="200"/>
      <c r="M306" s="205"/>
      <c r="N306" s="206"/>
      <c r="O306" s="206"/>
      <c r="P306" s="206"/>
      <c r="Q306" s="206"/>
      <c r="R306" s="206"/>
      <c r="S306" s="206"/>
      <c r="T306" s="20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1" t="s">
        <v>144</v>
      </c>
      <c r="AU306" s="201" t="s">
        <v>80</v>
      </c>
      <c r="AV306" s="14" t="s">
        <v>82</v>
      </c>
      <c r="AW306" s="14" t="s">
        <v>33</v>
      </c>
      <c r="AX306" s="14" t="s">
        <v>72</v>
      </c>
      <c r="AY306" s="201" t="s">
        <v>133</v>
      </c>
    </row>
    <row r="307" s="15" customFormat="1">
      <c r="A307" s="15"/>
      <c r="B307" s="208"/>
      <c r="C307" s="15"/>
      <c r="D307" s="193" t="s">
        <v>144</v>
      </c>
      <c r="E307" s="209" t="s">
        <v>3</v>
      </c>
      <c r="F307" s="210" t="s">
        <v>161</v>
      </c>
      <c r="G307" s="15"/>
      <c r="H307" s="211">
        <v>49.43</v>
      </c>
      <c r="I307" s="212"/>
      <c r="J307" s="15"/>
      <c r="K307" s="15"/>
      <c r="L307" s="208"/>
      <c r="M307" s="213"/>
      <c r="N307" s="214"/>
      <c r="O307" s="214"/>
      <c r="P307" s="214"/>
      <c r="Q307" s="214"/>
      <c r="R307" s="214"/>
      <c r="S307" s="214"/>
      <c r="T307" s="2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09" t="s">
        <v>144</v>
      </c>
      <c r="AU307" s="209" t="s">
        <v>80</v>
      </c>
      <c r="AV307" s="15" t="s">
        <v>140</v>
      </c>
      <c r="AW307" s="15" t="s">
        <v>33</v>
      </c>
      <c r="AX307" s="15" t="s">
        <v>80</v>
      </c>
      <c r="AY307" s="209" t="s">
        <v>133</v>
      </c>
    </row>
    <row r="308" s="2" customFormat="1" ht="101.25" customHeight="1">
      <c r="A308" s="39"/>
      <c r="B308" s="173"/>
      <c r="C308" s="174" t="s">
        <v>431</v>
      </c>
      <c r="D308" s="174" t="s">
        <v>135</v>
      </c>
      <c r="E308" s="175" t="s">
        <v>1076</v>
      </c>
      <c r="F308" s="176" t="s">
        <v>1077</v>
      </c>
      <c r="G308" s="177" t="s">
        <v>205</v>
      </c>
      <c r="H308" s="178">
        <v>87.257999999999996</v>
      </c>
      <c r="I308" s="179"/>
      <c r="J308" s="180">
        <f>ROUND(I308*H308,2)</f>
        <v>0</v>
      </c>
      <c r="K308" s="176" t="s">
        <v>879</v>
      </c>
      <c r="L308" s="40"/>
      <c r="M308" s="181" t="s">
        <v>3</v>
      </c>
      <c r="N308" s="182" t="s">
        <v>43</v>
      </c>
      <c r="O308" s="73"/>
      <c r="P308" s="183">
        <f>O308*H308</f>
        <v>0</v>
      </c>
      <c r="Q308" s="183">
        <v>0</v>
      </c>
      <c r="R308" s="183">
        <f>Q308*H308</f>
        <v>0</v>
      </c>
      <c r="S308" s="183">
        <v>0</v>
      </c>
      <c r="T308" s="18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185" t="s">
        <v>906</v>
      </c>
      <c r="AT308" s="185" t="s">
        <v>135</v>
      </c>
      <c r="AU308" s="185" t="s">
        <v>80</v>
      </c>
      <c r="AY308" s="20" t="s">
        <v>133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20" t="s">
        <v>80</v>
      </c>
      <c r="BK308" s="186">
        <f>ROUND(I308*H308,2)</f>
        <v>0</v>
      </c>
      <c r="BL308" s="20" t="s">
        <v>906</v>
      </c>
      <c r="BM308" s="185" t="s">
        <v>1078</v>
      </c>
    </row>
    <row r="309" s="13" customFormat="1">
      <c r="A309" s="13"/>
      <c r="B309" s="192"/>
      <c r="C309" s="13"/>
      <c r="D309" s="193" t="s">
        <v>144</v>
      </c>
      <c r="E309" s="194" t="s">
        <v>3</v>
      </c>
      <c r="F309" s="195" t="s">
        <v>1069</v>
      </c>
      <c r="G309" s="13"/>
      <c r="H309" s="194" t="s">
        <v>3</v>
      </c>
      <c r="I309" s="196"/>
      <c r="J309" s="13"/>
      <c r="K309" s="13"/>
      <c r="L309" s="192"/>
      <c r="M309" s="197"/>
      <c r="N309" s="198"/>
      <c r="O309" s="198"/>
      <c r="P309" s="198"/>
      <c r="Q309" s="198"/>
      <c r="R309" s="198"/>
      <c r="S309" s="198"/>
      <c r="T309" s="19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4" t="s">
        <v>144</v>
      </c>
      <c r="AU309" s="194" t="s">
        <v>80</v>
      </c>
      <c r="AV309" s="13" t="s">
        <v>80</v>
      </c>
      <c r="AW309" s="13" t="s">
        <v>33</v>
      </c>
      <c r="AX309" s="13" t="s">
        <v>72</v>
      </c>
      <c r="AY309" s="194" t="s">
        <v>133</v>
      </c>
    </row>
    <row r="310" s="13" customFormat="1">
      <c r="A310" s="13"/>
      <c r="B310" s="192"/>
      <c r="C310" s="13"/>
      <c r="D310" s="193" t="s">
        <v>144</v>
      </c>
      <c r="E310" s="194" t="s">
        <v>3</v>
      </c>
      <c r="F310" s="195" t="s">
        <v>888</v>
      </c>
      <c r="G310" s="13"/>
      <c r="H310" s="194" t="s">
        <v>3</v>
      </c>
      <c r="I310" s="196"/>
      <c r="J310" s="13"/>
      <c r="K310" s="13"/>
      <c r="L310" s="192"/>
      <c r="M310" s="197"/>
      <c r="N310" s="198"/>
      <c r="O310" s="198"/>
      <c r="P310" s="198"/>
      <c r="Q310" s="198"/>
      <c r="R310" s="198"/>
      <c r="S310" s="198"/>
      <c r="T310" s="19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4" t="s">
        <v>144</v>
      </c>
      <c r="AU310" s="194" t="s">
        <v>80</v>
      </c>
      <c r="AV310" s="13" t="s">
        <v>80</v>
      </c>
      <c r="AW310" s="13" t="s">
        <v>33</v>
      </c>
      <c r="AX310" s="13" t="s">
        <v>72</v>
      </c>
      <c r="AY310" s="194" t="s">
        <v>133</v>
      </c>
    </row>
    <row r="311" s="13" customFormat="1">
      <c r="A311" s="13"/>
      <c r="B311" s="192"/>
      <c r="C311" s="13"/>
      <c r="D311" s="193" t="s">
        <v>144</v>
      </c>
      <c r="E311" s="194" t="s">
        <v>3</v>
      </c>
      <c r="F311" s="195" t="s">
        <v>889</v>
      </c>
      <c r="G311" s="13"/>
      <c r="H311" s="194" t="s">
        <v>3</v>
      </c>
      <c r="I311" s="196"/>
      <c r="J311" s="13"/>
      <c r="K311" s="13"/>
      <c r="L311" s="192"/>
      <c r="M311" s="197"/>
      <c r="N311" s="198"/>
      <c r="O311" s="198"/>
      <c r="P311" s="198"/>
      <c r="Q311" s="198"/>
      <c r="R311" s="198"/>
      <c r="S311" s="198"/>
      <c r="T311" s="19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4" t="s">
        <v>144</v>
      </c>
      <c r="AU311" s="194" t="s">
        <v>80</v>
      </c>
      <c r="AV311" s="13" t="s">
        <v>80</v>
      </c>
      <c r="AW311" s="13" t="s">
        <v>33</v>
      </c>
      <c r="AX311" s="13" t="s">
        <v>72</v>
      </c>
      <c r="AY311" s="194" t="s">
        <v>133</v>
      </c>
    </row>
    <row r="312" s="14" customFormat="1">
      <c r="A312" s="14"/>
      <c r="B312" s="200"/>
      <c r="C312" s="14"/>
      <c r="D312" s="193" t="s">
        <v>144</v>
      </c>
      <c r="E312" s="201" t="s">
        <v>3</v>
      </c>
      <c r="F312" s="202" t="s">
        <v>1079</v>
      </c>
      <c r="G312" s="14"/>
      <c r="H312" s="203">
        <v>87.257999999999996</v>
      </c>
      <c r="I312" s="204"/>
      <c r="J312" s="14"/>
      <c r="K312" s="14"/>
      <c r="L312" s="200"/>
      <c r="M312" s="205"/>
      <c r="N312" s="206"/>
      <c r="O312" s="206"/>
      <c r="P312" s="206"/>
      <c r="Q312" s="206"/>
      <c r="R312" s="206"/>
      <c r="S312" s="206"/>
      <c r="T312" s="20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1" t="s">
        <v>144</v>
      </c>
      <c r="AU312" s="201" t="s">
        <v>80</v>
      </c>
      <c r="AV312" s="14" t="s">
        <v>82</v>
      </c>
      <c r="AW312" s="14" t="s">
        <v>33</v>
      </c>
      <c r="AX312" s="14" t="s">
        <v>72</v>
      </c>
      <c r="AY312" s="201" t="s">
        <v>133</v>
      </c>
    </row>
    <row r="313" s="15" customFormat="1">
      <c r="A313" s="15"/>
      <c r="B313" s="208"/>
      <c r="C313" s="15"/>
      <c r="D313" s="193" t="s">
        <v>144</v>
      </c>
      <c r="E313" s="209" t="s">
        <v>3</v>
      </c>
      <c r="F313" s="210" t="s">
        <v>161</v>
      </c>
      <c r="G313" s="15"/>
      <c r="H313" s="211">
        <v>87.257999999999996</v>
      </c>
      <c r="I313" s="212"/>
      <c r="J313" s="15"/>
      <c r="K313" s="15"/>
      <c r="L313" s="208"/>
      <c r="M313" s="213"/>
      <c r="N313" s="214"/>
      <c r="O313" s="214"/>
      <c r="P313" s="214"/>
      <c r="Q313" s="214"/>
      <c r="R313" s="214"/>
      <c r="S313" s="214"/>
      <c r="T313" s="2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09" t="s">
        <v>144</v>
      </c>
      <c r="AU313" s="209" t="s">
        <v>80</v>
      </c>
      <c r="AV313" s="15" t="s">
        <v>140</v>
      </c>
      <c r="AW313" s="15" t="s">
        <v>33</v>
      </c>
      <c r="AX313" s="15" t="s">
        <v>80</v>
      </c>
      <c r="AY313" s="209" t="s">
        <v>133</v>
      </c>
    </row>
    <row r="314" s="2" customFormat="1" ht="101.25" customHeight="1">
      <c r="A314" s="39"/>
      <c r="B314" s="173"/>
      <c r="C314" s="174" t="s">
        <v>437</v>
      </c>
      <c r="D314" s="174" t="s">
        <v>135</v>
      </c>
      <c r="E314" s="175" t="s">
        <v>1076</v>
      </c>
      <c r="F314" s="176" t="s">
        <v>1077</v>
      </c>
      <c r="G314" s="177" t="s">
        <v>205</v>
      </c>
      <c r="H314" s="178">
        <v>543.05999999999995</v>
      </c>
      <c r="I314" s="179"/>
      <c r="J314" s="180">
        <f>ROUND(I314*H314,2)</f>
        <v>0</v>
      </c>
      <c r="K314" s="176" t="s">
        <v>879</v>
      </c>
      <c r="L314" s="40"/>
      <c r="M314" s="181" t="s">
        <v>3</v>
      </c>
      <c r="N314" s="182" t="s">
        <v>43</v>
      </c>
      <c r="O314" s="73"/>
      <c r="P314" s="183">
        <f>O314*H314</f>
        <v>0</v>
      </c>
      <c r="Q314" s="183">
        <v>0</v>
      </c>
      <c r="R314" s="183">
        <f>Q314*H314</f>
        <v>0</v>
      </c>
      <c r="S314" s="183">
        <v>0</v>
      </c>
      <c r="T314" s="184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185" t="s">
        <v>906</v>
      </c>
      <c r="AT314" s="185" t="s">
        <v>135</v>
      </c>
      <c r="AU314" s="185" t="s">
        <v>80</v>
      </c>
      <c r="AY314" s="20" t="s">
        <v>133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20" t="s">
        <v>80</v>
      </c>
      <c r="BK314" s="186">
        <f>ROUND(I314*H314,2)</f>
        <v>0</v>
      </c>
      <c r="BL314" s="20" t="s">
        <v>906</v>
      </c>
      <c r="BM314" s="185" t="s">
        <v>1080</v>
      </c>
    </row>
    <row r="315" s="13" customFormat="1">
      <c r="A315" s="13"/>
      <c r="B315" s="192"/>
      <c r="C315" s="13"/>
      <c r="D315" s="193" t="s">
        <v>144</v>
      </c>
      <c r="E315" s="194" t="s">
        <v>3</v>
      </c>
      <c r="F315" s="195" t="s">
        <v>925</v>
      </c>
      <c r="G315" s="13"/>
      <c r="H315" s="194" t="s">
        <v>3</v>
      </c>
      <c r="I315" s="196"/>
      <c r="J315" s="13"/>
      <c r="K315" s="13"/>
      <c r="L315" s="192"/>
      <c r="M315" s="197"/>
      <c r="N315" s="198"/>
      <c r="O315" s="198"/>
      <c r="P315" s="198"/>
      <c r="Q315" s="198"/>
      <c r="R315" s="198"/>
      <c r="S315" s="198"/>
      <c r="T315" s="19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4" t="s">
        <v>144</v>
      </c>
      <c r="AU315" s="194" t="s">
        <v>80</v>
      </c>
      <c r="AV315" s="13" t="s">
        <v>80</v>
      </c>
      <c r="AW315" s="13" t="s">
        <v>33</v>
      </c>
      <c r="AX315" s="13" t="s">
        <v>72</v>
      </c>
      <c r="AY315" s="194" t="s">
        <v>133</v>
      </c>
    </row>
    <row r="316" s="14" customFormat="1">
      <c r="A316" s="14"/>
      <c r="B316" s="200"/>
      <c r="C316" s="14"/>
      <c r="D316" s="193" t="s">
        <v>144</v>
      </c>
      <c r="E316" s="201" t="s">
        <v>3</v>
      </c>
      <c r="F316" s="202" t="s">
        <v>1081</v>
      </c>
      <c r="G316" s="14"/>
      <c r="H316" s="203">
        <v>500.63999999999999</v>
      </c>
      <c r="I316" s="204"/>
      <c r="J316" s="14"/>
      <c r="K316" s="14"/>
      <c r="L316" s="200"/>
      <c r="M316" s="205"/>
      <c r="N316" s="206"/>
      <c r="O316" s="206"/>
      <c r="P316" s="206"/>
      <c r="Q316" s="206"/>
      <c r="R316" s="206"/>
      <c r="S316" s="206"/>
      <c r="T316" s="20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1" t="s">
        <v>144</v>
      </c>
      <c r="AU316" s="201" t="s">
        <v>80</v>
      </c>
      <c r="AV316" s="14" t="s">
        <v>82</v>
      </c>
      <c r="AW316" s="14" t="s">
        <v>33</v>
      </c>
      <c r="AX316" s="14" t="s">
        <v>72</v>
      </c>
      <c r="AY316" s="201" t="s">
        <v>133</v>
      </c>
    </row>
    <row r="317" s="13" customFormat="1">
      <c r="A317" s="13"/>
      <c r="B317" s="192"/>
      <c r="C317" s="13"/>
      <c r="D317" s="193" t="s">
        <v>144</v>
      </c>
      <c r="E317" s="194" t="s">
        <v>3</v>
      </c>
      <c r="F317" s="195" t="s">
        <v>920</v>
      </c>
      <c r="G317" s="13"/>
      <c r="H317" s="194" t="s">
        <v>3</v>
      </c>
      <c r="I317" s="196"/>
      <c r="J317" s="13"/>
      <c r="K317" s="13"/>
      <c r="L317" s="192"/>
      <c r="M317" s="197"/>
      <c r="N317" s="198"/>
      <c r="O317" s="198"/>
      <c r="P317" s="198"/>
      <c r="Q317" s="198"/>
      <c r="R317" s="198"/>
      <c r="S317" s="198"/>
      <c r="T317" s="19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4" t="s">
        <v>144</v>
      </c>
      <c r="AU317" s="194" t="s">
        <v>80</v>
      </c>
      <c r="AV317" s="13" t="s">
        <v>80</v>
      </c>
      <c r="AW317" s="13" t="s">
        <v>33</v>
      </c>
      <c r="AX317" s="13" t="s">
        <v>72</v>
      </c>
      <c r="AY317" s="194" t="s">
        <v>133</v>
      </c>
    </row>
    <row r="318" s="13" customFormat="1">
      <c r="A318" s="13"/>
      <c r="B318" s="192"/>
      <c r="C318" s="13"/>
      <c r="D318" s="193" t="s">
        <v>144</v>
      </c>
      <c r="E318" s="194" t="s">
        <v>3</v>
      </c>
      <c r="F318" s="195" t="s">
        <v>918</v>
      </c>
      <c r="G318" s="13"/>
      <c r="H318" s="194" t="s">
        <v>3</v>
      </c>
      <c r="I318" s="196"/>
      <c r="J318" s="13"/>
      <c r="K318" s="13"/>
      <c r="L318" s="192"/>
      <c r="M318" s="197"/>
      <c r="N318" s="198"/>
      <c r="O318" s="198"/>
      <c r="P318" s="198"/>
      <c r="Q318" s="198"/>
      <c r="R318" s="198"/>
      <c r="S318" s="198"/>
      <c r="T318" s="19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4" t="s">
        <v>144</v>
      </c>
      <c r="AU318" s="194" t="s">
        <v>80</v>
      </c>
      <c r="AV318" s="13" t="s">
        <v>80</v>
      </c>
      <c r="AW318" s="13" t="s">
        <v>33</v>
      </c>
      <c r="AX318" s="13" t="s">
        <v>72</v>
      </c>
      <c r="AY318" s="194" t="s">
        <v>133</v>
      </c>
    </row>
    <row r="319" s="14" customFormat="1">
      <c r="A319" s="14"/>
      <c r="B319" s="200"/>
      <c r="C319" s="14"/>
      <c r="D319" s="193" t="s">
        <v>144</v>
      </c>
      <c r="E319" s="201" t="s">
        <v>3</v>
      </c>
      <c r="F319" s="202" t="s">
        <v>1082</v>
      </c>
      <c r="G319" s="14"/>
      <c r="H319" s="203">
        <v>42.420000000000002</v>
      </c>
      <c r="I319" s="204"/>
      <c r="J319" s="14"/>
      <c r="K319" s="14"/>
      <c r="L319" s="200"/>
      <c r="M319" s="205"/>
      <c r="N319" s="206"/>
      <c r="O319" s="206"/>
      <c r="P319" s="206"/>
      <c r="Q319" s="206"/>
      <c r="R319" s="206"/>
      <c r="S319" s="206"/>
      <c r="T319" s="20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1" t="s">
        <v>144</v>
      </c>
      <c r="AU319" s="201" t="s">
        <v>80</v>
      </c>
      <c r="AV319" s="14" t="s">
        <v>82</v>
      </c>
      <c r="AW319" s="14" t="s">
        <v>33</v>
      </c>
      <c r="AX319" s="14" t="s">
        <v>72</v>
      </c>
      <c r="AY319" s="201" t="s">
        <v>133</v>
      </c>
    </row>
    <row r="320" s="15" customFormat="1">
      <c r="A320" s="15"/>
      <c r="B320" s="208"/>
      <c r="C320" s="15"/>
      <c r="D320" s="193" t="s">
        <v>144</v>
      </c>
      <c r="E320" s="209" t="s">
        <v>3</v>
      </c>
      <c r="F320" s="210" t="s">
        <v>161</v>
      </c>
      <c r="G320" s="15"/>
      <c r="H320" s="211">
        <v>543.05999999999995</v>
      </c>
      <c r="I320" s="212"/>
      <c r="J320" s="15"/>
      <c r="K320" s="15"/>
      <c r="L320" s="208"/>
      <c r="M320" s="213"/>
      <c r="N320" s="214"/>
      <c r="O320" s="214"/>
      <c r="P320" s="214"/>
      <c r="Q320" s="214"/>
      <c r="R320" s="214"/>
      <c r="S320" s="214"/>
      <c r="T320" s="2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09" t="s">
        <v>144</v>
      </c>
      <c r="AU320" s="209" t="s">
        <v>80</v>
      </c>
      <c r="AV320" s="15" t="s">
        <v>140</v>
      </c>
      <c r="AW320" s="15" t="s">
        <v>33</v>
      </c>
      <c r="AX320" s="15" t="s">
        <v>80</v>
      </c>
      <c r="AY320" s="209" t="s">
        <v>133</v>
      </c>
    </row>
    <row r="321" s="2" customFormat="1" ht="101.25" customHeight="1">
      <c r="A321" s="39"/>
      <c r="B321" s="173"/>
      <c r="C321" s="174" t="s">
        <v>441</v>
      </c>
      <c r="D321" s="174" t="s">
        <v>135</v>
      </c>
      <c r="E321" s="175" t="s">
        <v>1076</v>
      </c>
      <c r="F321" s="176" t="s">
        <v>1077</v>
      </c>
      <c r="G321" s="177" t="s">
        <v>205</v>
      </c>
      <c r="H321" s="178">
        <v>268.38999999999999</v>
      </c>
      <c r="I321" s="179"/>
      <c r="J321" s="180">
        <f>ROUND(I321*H321,2)</f>
        <v>0</v>
      </c>
      <c r="K321" s="176" t="s">
        <v>879</v>
      </c>
      <c r="L321" s="40"/>
      <c r="M321" s="181" t="s">
        <v>3</v>
      </c>
      <c r="N321" s="182" t="s">
        <v>43</v>
      </c>
      <c r="O321" s="73"/>
      <c r="P321" s="183">
        <f>O321*H321</f>
        <v>0</v>
      </c>
      <c r="Q321" s="183">
        <v>0</v>
      </c>
      <c r="R321" s="183">
        <f>Q321*H321</f>
        <v>0</v>
      </c>
      <c r="S321" s="183">
        <v>0</v>
      </c>
      <c r="T321" s="18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185" t="s">
        <v>906</v>
      </c>
      <c r="AT321" s="185" t="s">
        <v>135</v>
      </c>
      <c r="AU321" s="185" t="s">
        <v>80</v>
      </c>
      <c r="AY321" s="20" t="s">
        <v>133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20" t="s">
        <v>80</v>
      </c>
      <c r="BK321" s="186">
        <f>ROUND(I321*H321,2)</f>
        <v>0</v>
      </c>
      <c r="BL321" s="20" t="s">
        <v>906</v>
      </c>
      <c r="BM321" s="185" t="s">
        <v>1083</v>
      </c>
    </row>
    <row r="322" s="13" customFormat="1">
      <c r="A322" s="13"/>
      <c r="B322" s="192"/>
      <c r="C322" s="13"/>
      <c r="D322" s="193" t="s">
        <v>144</v>
      </c>
      <c r="E322" s="194" t="s">
        <v>3</v>
      </c>
      <c r="F322" s="195" t="s">
        <v>943</v>
      </c>
      <c r="G322" s="13"/>
      <c r="H322" s="194" t="s">
        <v>3</v>
      </c>
      <c r="I322" s="196"/>
      <c r="J322" s="13"/>
      <c r="K322" s="13"/>
      <c r="L322" s="192"/>
      <c r="M322" s="197"/>
      <c r="N322" s="198"/>
      <c r="O322" s="198"/>
      <c r="P322" s="198"/>
      <c r="Q322" s="198"/>
      <c r="R322" s="198"/>
      <c r="S322" s="198"/>
      <c r="T322" s="19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4" t="s">
        <v>144</v>
      </c>
      <c r="AU322" s="194" t="s">
        <v>80</v>
      </c>
      <c r="AV322" s="13" t="s">
        <v>80</v>
      </c>
      <c r="AW322" s="13" t="s">
        <v>33</v>
      </c>
      <c r="AX322" s="13" t="s">
        <v>72</v>
      </c>
      <c r="AY322" s="194" t="s">
        <v>133</v>
      </c>
    </row>
    <row r="323" s="14" customFormat="1">
      <c r="A323" s="14"/>
      <c r="B323" s="200"/>
      <c r="C323" s="14"/>
      <c r="D323" s="193" t="s">
        <v>144</v>
      </c>
      <c r="E323" s="201" t="s">
        <v>3</v>
      </c>
      <c r="F323" s="202" t="s">
        <v>1084</v>
      </c>
      <c r="G323" s="14"/>
      <c r="H323" s="203">
        <v>268.38999999999999</v>
      </c>
      <c r="I323" s="204"/>
      <c r="J323" s="14"/>
      <c r="K323" s="14"/>
      <c r="L323" s="200"/>
      <c r="M323" s="205"/>
      <c r="N323" s="206"/>
      <c r="O323" s="206"/>
      <c r="P323" s="206"/>
      <c r="Q323" s="206"/>
      <c r="R323" s="206"/>
      <c r="S323" s="206"/>
      <c r="T323" s="20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01" t="s">
        <v>144</v>
      </c>
      <c r="AU323" s="201" t="s">
        <v>80</v>
      </c>
      <c r="AV323" s="14" t="s">
        <v>82</v>
      </c>
      <c r="AW323" s="14" t="s">
        <v>33</v>
      </c>
      <c r="AX323" s="14" t="s">
        <v>72</v>
      </c>
      <c r="AY323" s="201" t="s">
        <v>133</v>
      </c>
    </row>
    <row r="324" s="15" customFormat="1">
      <c r="A324" s="15"/>
      <c r="B324" s="208"/>
      <c r="C324" s="15"/>
      <c r="D324" s="193" t="s">
        <v>144</v>
      </c>
      <c r="E324" s="209" t="s">
        <v>3</v>
      </c>
      <c r="F324" s="210" t="s">
        <v>161</v>
      </c>
      <c r="G324" s="15"/>
      <c r="H324" s="211">
        <v>268.38999999999999</v>
      </c>
      <c r="I324" s="212"/>
      <c r="J324" s="15"/>
      <c r="K324" s="15"/>
      <c r="L324" s="208"/>
      <c r="M324" s="213"/>
      <c r="N324" s="214"/>
      <c r="O324" s="214"/>
      <c r="P324" s="214"/>
      <c r="Q324" s="214"/>
      <c r="R324" s="214"/>
      <c r="S324" s="214"/>
      <c r="T324" s="2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09" t="s">
        <v>144</v>
      </c>
      <c r="AU324" s="209" t="s">
        <v>80</v>
      </c>
      <c r="AV324" s="15" t="s">
        <v>140</v>
      </c>
      <c r="AW324" s="15" t="s">
        <v>33</v>
      </c>
      <c r="AX324" s="15" t="s">
        <v>80</v>
      </c>
      <c r="AY324" s="209" t="s">
        <v>133</v>
      </c>
    </row>
    <row r="325" s="2" customFormat="1" ht="101.25" customHeight="1">
      <c r="A325" s="39"/>
      <c r="B325" s="173"/>
      <c r="C325" s="174" t="s">
        <v>449</v>
      </c>
      <c r="D325" s="174" t="s">
        <v>135</v>
      </c>
      <c r="E325" s="175" t="s">
        <v>1076</v>
      </c>
      <c r="F325" s="176" t="s">
        <v>1077</v>
      </c>
      <c r="G325" s="177" t="s">
        <v>205</v>
      </c>
      <c r="H325" s="178">
        <v>494.30000000000001</v>
      </c>
      <c r="I325" s="179"/>
      <c r="J325" s="180">
        <f>ROUND(I325*H325,2)</f>
        <v>0</v>
      </c>
      <c r="K325" s="176" t="s">
        <v>879</v>
      </c>
      <c r="L325" s="40"/>
      <c r="M325" s="181" t="s">
        <v>3</v>
      </c>
      <c r="N325" s="182" t="s">
        <v>43</v>
      </c>
      <c r="O325" s="73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185" t="s">
        <v>906</v>
      </c>
      <c r="AT325" s="185" t="s">
        <v>135</v>
      </c>
      <c r="AU325" s="185" t="s">
        <v>80</v>
      </c>
      <c r="AY325" s="20" t="s">
        <v>133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20" t="s">
        <v>80</v>
      </c>
      <c r="BK325" s="186">
        <f>ROUND(I325*H325,2)</f>
        <v>0</v>
      </c>
      <c r="BL325" s="20" t="s">
        <v>906</v>
      </c>
      <c r="BM325" s="185" t="s">
        <v>1085</v>
      </c>
    </row>
    <row r="326" s="13" customFormat="1">
      <c r="A326" s="13"/>
      <c r="B326" s="192"/>
      <c r="C326" s="13"/>
      <c r="D326" s="193" t="s">
        <v>144</v>
      </c>
      <c r="E326" s="194" t="s">
        <v>3</v>
      </c>
      <c r="F326" s="195" t="s">
        <v>938</v>
      </c>
      <c r="G326" s="13"/>
      <c r="H326" s="194" t="s">
        <v>3</v>
      </c>
      <c r="I326" s="196"/>
      <c r="J326" s="13"/>
      <c r="K326" s="13"/>
      <c r="L326" s="192"/>
      <c r="M326" s="197"/>
      <c r="N326" s="198"/>
      <c r="O326" s="198"/>
      <c r="P326" s="198"/>
      <c r="Q326" s="198"/>
      <c r="R326" s="198"/>
      <c r="S326" s="198"/>
      <c r="T326" s="19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4" t="s">
        <v>144</v>
      </c>
      <c r="AU326" s="194" t="s">
        <v>80</v>
      </c>
      <c r="AV326" s="13" t="s">
        <v>80</v>
      </c>
      <c r="AW326" s="13" t="s">
        <v>33</v>
      </c>
      <c r="AX326" s="13" t="s">
        <v>72</v>
      </c>
      <c r="AY326" s="194" t="s">
        <v>133</v>
      </c>
    </row>
    <row r="327" s="14" customFormat="1">
      <c r="A327" s="14"/>
      <c r="B327" s="200"/>
      <c r="C327" s="14"/>
      <c r="D327" s="193" t="s">
        <v>144</v>
      </c>
      <c r="E327" s="201" t="s">
        <v>3</v>
      </c>
      <c r="F327" s="202" t="s">
        <v>1086</v>
      </c>
      <c r="G327" s="14"/>
      <c r="H327" s="203">
        <v>494.30000000000001</v>
      </c>
      <c r="I327" s="204"/>
      <c r="J327" s="14"/>
      <c r="K327" s="14"/>
      <c r="L327" s="200"/>
      <c r="M327" s="205"/>
      <c r="N327" s="206"/>
      <c r="O327" s="206"/>
      <c r="P327" s="206"/>
      <c r="Q327" s="206"/>
      <c r="R327" s="206"/>
      <c r="S327" s="206"/>
      <c r="T327" s="20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1" t="s">
        <v>144</v>
      </c>
      <c r="AU327" s="201" t="s">
        <v>80</v>
      </c>
      <c r="AV327" s="14" t="s">
        <v>82</v>
      </c>
      <c r="AW327" s="14" t="s">
        <v>33</v>
      </c>
      <c r="AX327" s="14" t="s">
        <v>72</v>
      </c>
      <c r="AY327" s="201" t="s">
        <v>133</v>
      </c>
    </row>
    <row r="328" s="15" customFormat="1">
      <c r="A328" s="15"/>
      <c r="B328" s="208"/>
      <c r="C328" s="15"/>
      <c r="D328" s="193" t="s">
        <v>144</v>
      </c>
      <c r="E328" s="209" t="s">
        <v>3</v>
      </c>
      <c r="F328" s="210" t="s">
        <v>161</v>
      </c>
      <c r="G328" s="15"/>
      <c r="H328" s="211">
        <v>494.30000000000001</v>
      </c>
      <c r="I328" s="212"/>
      <c r="J328" s="15"/>
      <c r="K328" s="15"/>
      <c r="L328" s="208"/>
      <c r="M328" s="238"/>
      <c r="N328" s="239"/>
      <c r="O328" s="239"/>
      <c r="P328" s="239"/>
      <c r="Q328" s="239"/>
      <c r="R328" s="239"/>
      <c r="S328" s="239"/>
      <c r="T328" s="24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09" t="s">
        <v>144</v>
      </c>
      <c r="AU328" s="209" t="s">
        <v>80</v>
      </c>
      <c r="AV328" s="15" t="s">
        <v>140</v>
      </c>
      <c r="AW328" s="15" t="s">
        <v>33</v>
      </c>
      <c r="AX328" s="15" t="s">
        <v>80</v>
      </c>
      <c r="AY328" s="209" t="s">
        <v>133</v>
      </c>
    </row>
    <row r="329" s="2" customFormat="1" ht="6.96" customHeight="1">
      <c r="A329" s="39"/>
      <c r="B329" s="56"/>
      <c r="C329" s="57"/>
      <c r="D329" s="57"/>
      <c r="E329" s="57"/>
      <c r="F329" s="57"/>
      <c r="G329" s="57"/>
      <c r="H329" s="57"/>
      <c r="I329" s="57"/>
      <c r="J329" s="57"/>
      <c r="K329" s="57"/>
      <c r="L329" s="40"/>
      <c r="M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</row>
  </sheetData>
  <autoFilter ref="C92:K3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96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Oprava mostu v km 17,790 na trati Hlubočky - Hrubá Voda</v>
      </c>
      <c r="F7" s="33"/>
      <c r="G7" s="33"/>
      <c r="H7" s="33"/>
      <c r="L7" s="23"/>
    </row>
    <row r="8" s="1" customFormat="1" ht="12" customHeight="1">
      <c r="B8" s="23"/>
      <c r="D8" s="33" t="s">
        <v>97</v>
      </c>
      <c r="L8" s="23"/>
    </row>
    <row r="9" s="2" customFormat="1" ht="16.5" customHeight="1">
      <c r="A9" s="39"/>
      <c r="B9" s="40"/>
      <c r="C9" s="39"/>
      <c r="D9" s="39"/>
      <c r="E9" s="124" t="s">
        <v>864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865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1087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22. 9. 2020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867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868</v>
      </c>
      <c r="F17" s="39"/>
      <c r="G17" s="39"/>
      <c r="H17" s="39"/>
      <c r="I17" s="33" t="s">
        <v>28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29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28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31</v>
      </c>
      <c r="E22" s="39"/>
      <c r="F22" s="39"/>
      <c r="G22" s="39"/>
      <c r="H22" s="39"/>
      <c r="I22" s="33" t="s">
        <v>26</v>
      </c>
      <c r="J22" s="28" t="s">
        <v>869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28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34</v>
      </c>
      <c r="E25" s="39"/>
      <c r="F25" s="39"/>
      <c r="G25" s="39"/>
      <c r="H25" s="39"/>
      <c r="I25" s="33" t="s">
        <v>26</v>
      </c>
      <c r="J25" s="28" t="s">
        <v>3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870</v>
      </c>
      <c r="F26" s="39"/>
      <c r="G26" s="39"/>
      <c r="H26" s="39"/>
      <c r="I26" s="33" t="s">
        <v>28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36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26"/>
      <c r="B29" s="127"/>
      <c r="C29" s="126"/>
      <c r="D29" s="126"/>
      <c r="E29" s="37" t="s">
        <v>871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38</v>
      </c>
      <c r="E32" s="39"/>
      <c r="F32" s="39"/>
      <c r="G32" s="39"/>
      <c r="H32" s="39"/>
      <c r="I32" s="39"/>
      <c r="J32" s="91">
        <f>ROUND(J91, 2)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40</v>
      </c>
      <c r="G34" s="39"/>
      <c r="H34" s="39"/>
      <c r="I34" s="44" t="s">
        <v>39</v>
      </c>
      <c r="J34" s="44" t="s">
        <v>41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42</v>
      </c>
      <c r="E35" s="33" t="s">
        <v>43</v>
      </c>
      <c r="F35" s="131">
        <f>ROUND((SUM(BE91:BE115)),  2)</f>
        <v>0</v>
      </c>
      <c r="G35" s="39"/>
      <c r="H35" s="39"/>
      <c r="I35" s="132">
        <v>0.20999999999999999</v>
      </c>
      <c r="J35" s="131">
        <f>ROUND(((SUM(BE91:BE115))*I35),  2)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44</v>
      </c>
      <c r="F36" s="131">
        <f>ROUND((SUM(BF91:BF115)),  2)</f>
        <v>0</v>
      </c>
      <c r="G36" s="39"/>
      <c r="H36" s="39"/>
      <c r="I36" s="132">
        <v>0.14999999999999999</v>
      </c>
      <c r="J36" s="131">
        <f>ROUND(((SUM(BF91:BF115))*I36),  2)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45</v>
      </c>
      <c r="F37" s="131">
        <f>ROUND((SUM(BG91:BG115)),  2)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46</v>
      </c>
      <c r="F38" s="131">
        <f>ROUND((SUM(BH91:BH115)),  2)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47</v>
      </c>
      <c r="F39" s="131">
        <f>ROUND((SUM(BI91:BI115)),  2)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48</v>
      </c>
      <c r="E41" s="77"/>
      <c r="F41" s="77"/>
      <c r="G41" s="135" t="s">
        <v>49</v>
      </c>
      <c r="H41" s="136" t="s">
        <v>50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101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Oprava mostu v km 17,790 na trati Hlubočky - Hrubá Voda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97</v>
      </c>
      <c r="L51" s="23"/>
    </row>
    <row r="52" s="2" customFormat="1" ht="16.5" customHeight="1">
      <c r="A52" s="39"/>
      <c r="B52" s="40"/>
      <c r="C52" s="39"/>
      <c r="D52" s="39"/>
      <c r="E52" s="124" t="s">
        <v>864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865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SO 02.2 - Železniční spodek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>Hlubočky</v>
      </c>
      <c r="G56" s="39"/>
      <c r="H56" s="39"/>
      <c r="I56" s="33" t="s">
        <v>23</v>
      </c>
      <c r="J56" s="65" t="str">
        <f>IF(J14="","",J14)</f>
        <v>22. 9. 2020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39"/>
      <c r="E58" s="39"/>
      <c r="F58" s="28" t="str">
        <f>E17</f>
        <v>Správa železnic s.o.</v>
      </c>
      <c r="G58" s="39"/>
      <c r="H58" s="39"/>
      <c r="I58" s="33" t="s">
        <v>31</v>
      </c>
      <c r="J58" s="37" t="str">
        <f>E23</f>
        <v>MORAVIA CONSULT Olomouc a.s.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39"/>
      <c r="E59" s="39"/>
      <c r="F59" s="28" t="str">
        <f>IF(E20="","",E20)</f>
        <v>Vyplň údaj</v>
      </c>
      <c r="G59" s="39"/>
      <c r="H59" s="39"/>
      <c r="I59" s="33" t="s">
        <v>34</v>
      </c>
      <c r="J59" s="37" t="str">
        <f>E26</f>
        <v>Ing. Petr Přehnal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102</v>
      </c>
      <c r="D61" s="133"/>
      <c r="E61" s="133"/>
      <c r="F61" s="133"/>
      <c r="G61" s="133"/>
      <c r="H61" s="133"/>
      <c r="I61" s="133"/>
      <c r="J61" s="140" t="s">
        <v>103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70</v>
      </c>
      <c r="D63" s="39"/>
      <c r="E63" s="39"/>
      <c r="F63" s="39"/>
      <c r="G63" s="39"/>
      <c r="H63" s="39"/>
      <c r="I63" s="39"/>
      <c r="J63" s="91">
        <f>J91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104</v>
      </c>
    </row>
    <row r="64" s="9" customFormat="1" ht="24.96" customHeight="1">
      <c r="A64" s="9"/>
      <c r="B64" s="142"/>
      <c r="C64" s="9"/>
      <c r="D64" s="143" t="s">
        <v>105</v>
      </c>
      <c r="E64" s="144"/>
      <c r="F64" s="144"/>
      <c r="G64" s="144"/>
      <c r="H64" s="144"/>
      <c r="I64" s="144"/>
      <c r="J64" s="145">
        <f>J92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46"/>
      <c r="C65" s="10"/>
      <c r="D65" s="147" t="s">
        <v>106</v>
      </c>
      <c r="E65" s="148"/>
      <c r="F65" s="148"/>
      <c r="G65" s="148"/>
      <c r="H65" s="148"/>
      <c r="I65" s="148"/>
      <c r="J65" s="149">
        <f>J93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110</v>
      </c>
      <c r="E66" s="148"/>
      <c r="F66" s="148"/>
      <c r="G66" s="148"/>
      <c r="H66" s="148"/>
      <c r="I66" s="148"/>
      <c r="J66" s="149">
        <f>J99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112</v>
      </c>
      <c r="E67" s="148"/>
      <c r="F67" s="148"/>
      <c r="G67" s="148"/>
      <c r="H67" s="148"/>
      <c r="I67" s="148"/>
      <c r="J67" s="149">
        <f>J104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46"/>
      <c r="C68" s="10"/>
      <c r="D68" s="147" t="s">
        <v>874</v>
      </c>
      <c r="E68" s="148"/>
      <c r="F68" s="148"/>
      <c r="G68" s="148"/>
      <c r="H68" s="148"/>
      <c r="I68" s="148"/>
      <c r="J68" s="149">
        <f>J105</f>
        <v>0</v>
      </c>
      <c r="K68" s="10"/>
      <c r="L68" s="14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42"/>
      <c r="C69" s="9"/>
      <c r="D69" s="143" t="s">
        <v>875</v>
      </c>
      <c r="E69" s="144"/>
      <c r="F69" s="144"/>
      <c r="G69" s="144"/>
      <c r="H69" s="144"/>
      <c r="I69" s="144"/>
      <c r="J69" s="145">
        <f>J110</f>
        <v>0</v>
      </c>
      <c r="K69" s="9"/>
      <c r="L69" s="14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39"/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118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124" t="str">
        <f>E7</f>
        <v>Oprava mostu v km 17,790 na trati Hlubočky - Hrubá Voda</v>
      </c>
      <c r="F79" s="33"/>
      <c r="G79" s="33"/>
      <c r="H79" s="33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3"/>
      <c r="C80" s="33" t="s">
        <v>97</v>
      </c>
      <c r="L80" s="23"/>
    </row>
    <row r="81" s="2" customFormat="1" ht="16.5" customHeight="1">
      <c r="A81" s="39"/>
      <c r="B81" s="40"/>
      <c r="C81" s="39"/>
      <c r="D81" s="39"/>
      <c r="E81" s="124" t="s">
        <v>864</v>
      </c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865</v>
      </c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39"/>
      <c r="D83" s="39"/>
      <c r="E83" s="63" t="str">
        <f>E11</f>
        <v>SO 02.2 - Železniční spodek</v>
      </c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39"/>
      <c r="E85" s="39"/>
      <c r="F85" s="28" t="str">
        <f>F14</f>
        <v>Hlubočky</v>
      </c>
      <c r="G85" s="39"/>
      <c r="H85" s="39"/>
      <c r="I85" s="33" t="s">
        <v>23</v>
      </c>
      <c r="J85" s="65" t="str">
        <f>IF(J14="","",J14)</f>
        <v>22. 9. 2020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39"/>
      <c r="E87" s="39"/>
      <c r="F87" s="28" t="str">
        <f>E17</f>
        <v>Správa železnic s.o.</v>
      </c>
      <c r="G87" s="39"/>
      <c r="H87" s="39"/>
      <c r="I87" s="33" t="s">
        <v>31</v>
      </c>
      <c r="J87" s="37" t="str">
        <f>E23</f>
        <v>MORAVIA CONSULT Olomouc a.s.</v>
      </c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39"/>
      <c r="E88" s="39"/>
      <c r="F88" s="28" t="str">
        <f>IF(E20="","",E20)</f>
        <v>Vyplň údaj</v>
      </c>
      <c r="G88" s="39"/>
      <c r="H88" s="39"/>
      <c r="I88" s="33" t="s">
        <v>34</v>
      </c>
      <c r="J88" s="37" t="str">
        <f>E26</f>
        <v>Ing. Petr Přehnal</v>
      </c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50"/>
      <c r="B90" s="151"/>
      <c r="C90" s="152" t="s">
        <v>119</v>
      </c>
      <c r="D90" s="153" t="s">
        <v>57</v>
      </c>
      <c r="E90" s="153" t="s">
        <v>53</v>
      </c>
      <c r="F90" s="153" t="s">
        <v>54</v>
      </c>
      <c r="G90" s="153" t="s">
        <v>120</v>
      </c>
      <c r="H90" s="153" t="s">
        <v>121</v>
      </c>
      <c r="I90" s="153" t="s">
        <v>122</v>
      </c>
      <c r="J90" s="153" t="s">
        <v>103</v>
      </c>
      <c r="K90" s="154" t="s">
        <v>123</v>
      </c>
      <c r="L90" s="155"/>
      <c r="M90" s="81" t="s">
        <v>3</v>
      </c>
      <c r="N90" s="82" t="s">
        <v>42</v>
      </c>
      <c r="O90" s="82" t="s">
        <v>124</v>
      </c>
      <c r="P90" s="82" t="s">
        <v>125</v>
      </c>
      <c r="Q90" s="82" t="s">
        <v>126</v>
      </c>
      <c r="R90" s="82" t="s">
        <v>127</v>
      </c>
      <c r="S90" s="82" t="s">
        <v>128</v>
      </c>
      <c r="T90" s="83" t="s">
        <v>129</v>
      </c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="2" customFormat="1" ht="22.8" customHeight="1">
      <c r="A91" s="39"/>
      <c r="B91" s="40"/>
      <c r="C91" s="88" t="s">
        <v>130</v>
      </c>
      <c r="D91" s="39"/>
      <c r="E91" s="39"/>
      <c r="F91" s="39"/>
      <c r="G91" s="39"/>
      <c r="H91" s="39"/>
      <c r="I91" s="39"/>
      <c r="J91" s="156">
        <f>BK91</f>
        <v>0</v>
      </c>
      <c r="K91" s="39"/>
      <c r="L91" s="40"/>
      <c r="M91" s="84"/>
      <c r="N91" s="69"/>
      <c r="O91" s="85"/>
      <c r="P91" s="157">
        <f>P92+P110</f>
        <v>0</v>
      </c>
      <c r="Q91" s="85"/>
      <c r="R91" s="157">
        <f>R92+R110</f>
        <v>0</v>
      </c>
      <c r="S91" s="85"/>
      <c r="T91" s="158">
        <f>T92+T110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71</v>
      </c>
      <c r="AU91" s="20" t="s">
        <v>104</v>
      </c>
      <c r="BK91" s="159">
        <f>BK92+BK110</f>
        <v>0</v>
      </c>
    </row>
    <row r="92" s="12" customFormat="1" ht="25.92" customHeight="1">
      <c r="A92" s="12"/>
      <c r="B92" s="160"/>
      <c r="C92" s="12"/>
      <c r="D92" s="161" t="s">
        <v>71</v>
      </c>
      <c r="E92" s="162" t="s">
        <v>131</v>
      </c>
      <c r="F92" s="162" t="s">
        <v>132</v>
      </c>
      <c r="G92" s="12"/>
      <c r="H92" s="12"/>
      <c r="I92" s="163"/>
      <c r="J92" s="164">
        <f>BK92</f>
        <v>0</v>
      </c>
      <c r="K92" s="12"/>
      <c r="L92" s="160"/>
      <c r="M92" s="165"/>
      <c r="N92" s="166"/>
      <c r="O92" s="166"/>
      <c r="P92" s="167">
        <f>P93+P99+P104</f>
        <v>0</v>
      </c>
      <c r="Q92" s="166"/>
      <c r="R92" s="167">
        <f>R93+R99+R104</f>
        <v>0</v>
      </c>
      <c r="S92" s="166"/>
      <c r="T92" s="168">
        <f>T93+T99+T104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61" t="s">
        <v>80</v>
      </c>
      <c r="AT92" s="169" t="s">
        <v>71</v>
      </c>
      <c r="AU92" s="169" t="s">
        <v>72</v>
      </c>
      <c r="AY92" s="161" t="s">
        <v>133</v>
      </c>
      <c r="BK92" s="170">
        <f>BK93+BK99+BK104</f>
        <v>0</v>
      </c>
    </row>
    <row r="93" s="12" customFormat="1" ht="22.8" customHeight="1">
      <c r="A93" s="12"/>
      <c r="B93" s="160"/>
      <c r="C93" s="12"/>
      <c r="D93" s="161" t="s">
        <v>71</v>
      </c>
      <c r="E93" s="171" t="s">
        <v>80</v>
      </c>
      <c r="F93" s="171" t="s">
        <v>134</v>
      </c>
      <c r="G93" s="12"/>
      <c r="H93" s="12"/>
      <c r="I93" s="163"/>
      <c r="J93" s="172">
        <f>BK93</f>
        <v>0</v>
      </c>
      <c r="K93" s="12"/>
      <c r="L93" s="160"/>
      <c r="M93" s="165"/>
      <c r="N93" s="166"/>
      <c r="O93" s="166"/>
      <c r="P93" s="167">
        <f>SUM(P94:P98)</f>
        <v>0</v>
      </c>
      <c r="Q93" s="166"/>
      <c r="R93" s="167">
        <f>SUM(R94:R98)</f>
        <v>0</v>
      </c>
      <c r="S93" s="166"/>
      <c r="T93" s="168">
        <f>SUM(T94:T98)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61" t="s">
        <v>80</v>
      </c>
      <c r="AT93" s="169" t="s">
        <v>71</v>
      </c>
      <c r="AU93" s="169" t="s">
        <v>80</v>
      </c>
      <c r="AY93" s="161" t="s">
        <v>133</v>
      </c>
      <c r="BK93" s="170">
        <f>SUM(BK94:BK98)</f>
        <v>0</v>
      </c>
    </row>
    <row r="94" s="2" customFormat="1" ht="62.7" customHeight="1">
      <c r="A94" s="39"/>
      <c r="B94" s="173"/>
      <c r="C94" s="174" t="s">
        <v>80</v>
      </c>
      <c r="D94" s="174" t="s">
        <v>135</v>
      </c>
      <c r="E94" s="175" t="s">
        <v>1088</v>
      </c>
      <c r="F94" s="176" t="s">
        <v>1089</v>
      </c>
      <c r="G94" s="177" t="s">
        <v>156</v>
      </c>
      <c r="H94" s="178">
        <v>95</v>
      </c>
      <c r="I94" s="179"/>
      <c r="J94" s="180">
        <f>ROUND(I94*H94,2)</f>
        <v>0</v>
      </c>
      <c r="K94" s="176" t="s">
        <v>879</v>
      </c>
      <c r="L94" s="40"/>
      <c r="M94" s="181" t="s">
        <v>3</v>
      </c>
      <c r="N94" s="182" t="s">
        <v>43</v>
      </c>
      <c r="O94" s="7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85" t="s">
        <v>906</v>
      </c>
      <c r="AT94" s="185" t="s">
        <v>135</v>
      </c>
      <c r="AU94" s="185" t="s">
        <v>82</v>
      </c>
      <c r="AY94" s="20" t="s">
        <v>133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20" t="s">
        <v>80</v>
      </c>
      <c r="BK94" s="186">
        <f>ROUND(I94*H94,2)</f>
        <v>0</v>
      </c>
      <c r="BL94" s="20" t="s">
        <v>906</v>
      </c>
      <c r="BM94" s="185" t="s">
        <v>1090</v>
      </c>
    </row>
    <row r="95" s="13" customFormat="1">
      <c r="A95" s="13"/>
      <c r="B95" s="192"/>
      <c r="C95" s="13"/>
      <c r="D95" s="193" t="s">
        <v>144</v>
      </c>
      <c r="E95" s="194" t="s">
        <v>3</v>
      </c>
      <c r="F95" s="195" t="s">
        <v>1091</v>
      </c>
      <c r="G95" s="13"/>
      <c r="H95" s="194" t="s">
        <v>3</v>
      </c>
      <c r="I95" s="196"/>
      <c r="J95" s="13"/>
      <c r="K95" s="13"/>
      <c r="L95" s="192"/>
      <c r="M95" s="197"/>
      <c r="N95" s="198"/>
      <c r="O95" s="198"/>
      <c r="P95" s="198"/>
      <c r="Q95" s="198"/>
      <c r="R95" s="198"/>
      <c r="S95" s="198"/>
      <c r="T95" s="19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94" t="s">
        <v>144</v>
      </c>
      <c r="AU95" s="194" t="s">
        <v>82</v>
      </c>
      <c r="AV95" s="13" t="s">
        <v>80</v>
      </c>
      <c r="AW95" s="13" t="s">
        <v>33</v>
      </c>
      <c r="AX95" s="13" t="s">
        <v>72</v>
      </c>
      <c r="AY95" s="194" t="s">
        <v>133</v>
      </c>
    </row>
    <row r="96" s="13" customFormat="1">
      <c r="A96" s="13"/>
      <c r="B96" s="192"/>
      <c r="C96" s="13"/>
      <c r="D96" s="193" t="s">
        <v>144</v>
      </c>
      <c r="E96" s="194" t="s">
        <v>3</v>
      </c>
      <c r="F96" s="195" t="s">
        <v>1092</v>
      </c>
      <c r="G96" s="13"/>
      <c r="H96" s="194" t="s">
        <v>3</v>
      </c>
      <c r="I96" s="196"/>
      <c r="J96" s="13"/>
      <c r="K96" s="13"/>
      <c r="L96" s="192"/>
      <c r="M96" s="197"/>
      <c r="N96" s="198"/>
      <c r="O96" s="198"/>
      <c r="P96" s="198"/>
      <c r="Q96" s="198"/>
      <c r="R96" s="198"/>
      <c r="S96" s="198"/>
      <c r="T96" s="19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94" t="s">
        <v>144</v>
      </c>
      <c r="AU96" s="194" t="s">
        <v>82</v>
      </c>
      <c r="AV96" s="13" t="s">
        <v>80</v>
      </c>
      <c r="AW96" s="13" t="s">
        <v>33</v>
      </c>
      <c r="AX96" s="13" t="s">
        <v>72</v>
      </c>
      <c r="AY96" s="194" t="s">
        <v>133</v>
      </c>
    </row>
    <row r="97" s="14" customFormat="1">
      <c r="A97" s="14"/>
      <c r="B97" s="200"/>
      <c r="C97" s="14"/>
      <c r="D97" s="193" t="s">
        <v>144</v>
      </c>
      <c r="E97" s="201" t="s">
        <v>3</v>
      </c>
      <c r="F97" s="202" t="s">
        <v>809</v>
      </c>
      <c r="G97" s="14"/>
      <c r="H97" s="203">
        <v>95</v>
      </c>
      <c r="I97" s="204"/>
      <c r="J97" s="14"/>
      <c r="K97" s="14"/>
      <c r="L97" s="200"/>
      <c r="M97" s="205"/>
      <c r="N97" s="206"/>
      <c r="O97" s="206"/>
      <c r="P97" s="206"/>
      <c r="Q97" s="206"/>
      <c r="R97" s="206"/>
      <c r="S97" s="206"/>
      <c r="T97" s="20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01" t="s">
        <v>144</v>
      </c>
      <c r="AU97" s="201" t="s">
        <v>82</v>
      </c>
      <c r="AV97" s="14" t="s">
        <v>82</v>
      </c>
      <c r="AW97" s="14" t="s">
        <v>33</v>
      </c>
      <c r="AX97" s="14" t="s">
        <v>72</v>
      </c>
      <c r="AY97" s="201" t="s">
        <v>133</v>
      </c>
    </row>
    <row r="98" s="15" customFormat="1">
      <c r="A98" s="15"/>
      <c r="B98" s="208"/>
      <c r="C98" s="15"/>
      <c r="D98" s="193" t="s">
        <v>144</v>
      </c>
      <c r="E98" s="209" t="s">
        <v>3</v>
      </c>
      <c r="F98" s="210" t="s">
        <v>161</v>
      </c>
      <c r="G98" s="15"/>
      <c r="H98" s="211">
        <v>95</v>
      </c>
      <c r="I98" s="212"/>
      <c r="J98" s="15"/>
      <c r="K98" s="15"/>
      <c r="L98" s="208"/>
      <c r="M98" s="213"/>
      <c r="N98" s="214"/>
      <c r="O98" s="214"/>
      <c r="P98" s="214"/>
      <c r="Q98" s="214"/>
      <c r="R98" s="214"/>
      <c r="S98" s="214"/>
      <c r="T98" s="2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09" t="s">
        <v>144</v>
      </c>
      <c r="AU98" s="209" t="s">
        <v>82</v>
      </c>
      <c r="AV98" s="15" t="s">
        <v>140</v>
      </c>
      <c r="AW98" s="15" t="s">
        <v>33</v>
      </c>
      <c r="AX98" s="15" t="s">
        <v>80</v>
      </c>
      <c r="AY98" s="209" t="s">
        <v>133</v>
      </c>
    </row>
    <row r="99" s="12" customFormat="1" ht="22.8" customHeight="1">
      <c r="A99" s="12"/>
      <c r="B99" s="160"/>
      <c r="C99" s="12"/>
      <c r="D99" s="161" t="s">
        <v>71</v>
      </c>
      <c r="E99" s="171" t="s">
        <v>168</v>
      </c>
      <c r="F99" s="171" t="s">
        <v>325</v>
      </c>
      <c r="G99" s="12"/>
      <c r="H99" s="12"/>
      <c r="I99" s="163"/>
      <c r="J99" s="172">
        <f>BK99</f>
        <v>0</v>
      </c>
      <c r="K99" s="12"/>
      <c r="L99" s="160"/>
      <c r="M99" s="165"/>
      <c r="N99" s="166"/>
      <c r="O99" s="166"/>
      <c r="P99" s="167">
        <f>SUM(P100:P103)</f>
        <v>0</v>
      </c>
      <c r="Q99" s="166"/>
      <c r="R99" s="167">
        <f>SUM(R100:R103)</f>
        <v>0</v>
      </c>
      <c r="S99" s="166"/>
      <c r="T99" s="168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61" t="s">
        <v>80</v>
      </c>
      <c r="AT99" s="169" t="s">
        <v>71</v>
      </c>
      <c r="AU99" s="169" t="s">
        <v>80</v>
      </c>
      <c r="AY99" s="161" t="s">
        <v>133</v>
      </c>
      <c r="BK99" s="170">
        <f>SUM(BK100:BK103)</f>
        <v>0</v>
      </c>
    </row>
    <row r="100" s="2" customFormat="1" ht="55.5" customHeight="1">
      <c r="A100" s="39"/>
      <c r="B100" s="173"/>
      <c r="C100" s="174" t="s">
        <v>82</v>
      </c>
      <c r="D100" s="174" t="s">
        <v>135</v>
      </c>
      <c r="E100" s="175" t="s">
        <v>1093</v>
      </c>
      <c r="F100" s="176" t="s">
        <v>1094</v>
      </c>
      <c r="G100" s="177" t="s">
        <v>138</v>
      </c>
      <c r="H100" s="178">
        <v>216</v>
      </c>
      <c r="I100" s="179"/>
      <c r="J100" s="180">
        <f>ROUND(I100*H100,2)</f>
        <v>0</v>
      </c>
      <c r="K100" s="176" t="s">
        <v>879</v>
      </c>
      <c r="L100" s="40"/>
      <c r="M100" s="181" t="s">
        <v>3</v>
      </c>
      <c r="N100" s="182" t="s">
        <v>43</v>
      </c>
      <c r="O100" s="73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85" t="s">
        <v>140</v>
      </c>
      <c r="AT100" s="185" t="s">
        <v>135</v>
      </c>
      <c r="AU100" s="185" t="s">
        <v>82</v>
      </c>
      <c r="AY100" s="20" t="s">
        <v>133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0" t="s">
        <v>80</v>
      </c>
      <c r="BK100" s="186">
        <f>ROUND(I100*H100,2)</f>
        <v>0</v>
      </c>
      <c r="BL100" s="20" t="s">
        <v>140</v>
      </c>
      <c r="BM100" s="185" t="s">
        <v>1095</v>
      </c>
    </row>
    <row r="101" s="13" customFormat="1">
      <c r="A101" s="13"/>
      <c r="B101" s="192"/>
      <c r="C101" s="13"/>
      <c r="D101" s="193" t="s">
        <v>144</v>
      </c>
      <c r="E101" s="194" t="s">
        <v>3</v>
      </c>
      <c r="F101" s="195" t="s">
        <v>1096</v>
      </c>
      <c r="G101" s="13"/>
      <c r="H101" s="194" t="s">
        <v>3</v>
      </c>
      <c r="I101" s="196"/>
      <c r="J101" s="13"/>
      <c r="K101" s="13"/>
      <c r="L101" s="192"/>
      <c r="M101" s="197"/>
      <c r="N101" s="198"/>
      <c r="O101" s="198"/>
      <c r="P101" s="198"/>
      <c r="Q101" s="198"/>
      <c r="R101" s="198"/>
      <c r="S101" s="198"/>
      <c r="T101" s="19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94" t="s">
        <v>144</v>
      </c>
      <c r="AU101" s="194" t="s">
        <v>82</v>
      </c>
      <c r="AV101" s="13" t="s">
        <v>80</v>
      </c>
      <c r="AW101" s="13" t="s">
        <v>33</v>
      </c>
      <c r="AX101" s="13" t="s">
        <v>72</v>
      </c>
      <c r="AY101" s="194" t="s">
        <v>133</v>
      </c>
    </row>
    <row r="102" s="14" customFormat="1">
      <c r="A102" s="14"/>
      <c r="B102" s="200"/>
      <c r="C102" s="14"/>
      <c r="D102" s="193" t="s">
        <v>144</v>
      </c>
      <c r="E102" s="201" t="s">
        <v>3</v>
      </c>
      <c r="F102" s="202" t="s">
        <v>1097</v>
      </c>
      <c r="G102" s="14"/>
      <c r="H102" s="203">
        <v>216</v>
      </c>
      <c r="I102" s="204"/>
      <c r="J102" s="14"/>
      <c r="K102" s="14"/>
      <c r="L102" s="200"/>
      <c r="M102" s="205"/>
      <c r="N102" s="206"/>
      <c r="O102" s="206"/>
      <c r="P102" s="206"/>
      <c r="Q102" s="206"/>
      <c r="R102" s="206"/>
      <c r="S102" s="206"/>
      <c r="T102" s="20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01" t="s">
        <v>144</v>
      </c>
      <c r="AU102" s="201" t="s">
        <v>82</v>
      </c>
      <c r="AV102" s="14" t="s">
        <v>82</v>
      </c>
      <c r="AW102" s="14" t="s">
        <v>33</v>
      </c>
      <c r="AX102" s="14" t="s">
        <v>72</v>
      </c>
      <c r="AY102" s="201" t="s">
        <v>133</v>
      </c>
    </row>
    <row r="103" s="15" customFormat="1">
      <c r="A103" s="15"/>
      <c r="B103" s="208"/>
      <c r="C103" s="15"/>
      <c r="D103" s="193" t="s">
        <v>144</v>
      </c>
      <c r="E103" s="209" t="s">
        <v>3</v>
      </c>
      <c r="F103" s="210" t="s">
        <v>161</v>
      </c>
      <c r="G103" s="15"/>
      <c r="H103" s="211">
        <v>216</v>
      </c>
      <c r="I103" s="212"/>
      <c r="J103" s="15"/>
      <c r="K103" s="15"/>
      <c r="L103" s="208"/>
      <c r="M103" s="213"/>
      <c r="N103" s="214"/>
      <c r="O103" s="214"/>
      <c r="P103" s="214"/>
      <c r="Q103" s="214"/>
      <c r="R103" s="214"/>
      <c r="S103" s="214"/>
      <c r="T103" s="2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09" t="s">
        <v>144</v>
      </c>
      <c r="AU103" s="209" t="s">
        <v>82</v>
      </c>
      <c r="AV103" s="15" t="s">
        <v>140</v>
      </c>
      <c r="AW103" s="15" t="s">
        <v>33</v>
      </c>
      <c r="AX103" s="15" t="s">
        <v>80</v>
      </c>
      <c r="AY103" s="209" t="s">
        <v>133</v>
      </c>
    </row>
    <row r="104" s="12" customFormat="1" ht="22.8" customHeight="1">
      <c r="A104" s="12"/>
      <c r="B104" s="160"/>
      <c r="C104" s="12"/>
      <c r="D104" s="161" t="s">
        <v>71</v>
      </c>
      <c r="E104" s="171" t="s">
        <v>196</v>
      </c>
      <c r="F104" s="171" t="s">
        <v>352</v>
      </c>
      <c r="G104" s="12"/>
      <c r="H104" s="12"/>
      <c r="I104" s="163"/>
      <c r="J104" s="172">
        <f>BK104</f>
        <v>0</v>
      </c>
      <c r="K104" s="12"/>
      <c r="L104" s="160"/>
      <c r="M104" s="165"/>
      <c r="N104" s="166"/>
      <c r="O104" s="166"/>
      <c r="P104" s="167">
        <f>P105</f>
        <v>0</v>
      </c>
      <c r="Q104" s="166"/>
      <c r="R104" s="167">
        <f>R105</f>
        <v>0</v>
      </c>
      <c r="S104" s="166"/>
      <c r="T104" s="168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61" t="s">
        <v>80</v>
      </c>
      <c r="AT104" s="169" t="s">
        <v>71</v>
      </c>
      <c r="AU104" s="169" t="s">
        <v>80</v>
      </c>
      <c r="AY104" s="161" t="s">
        <v>133</v>
      </c>
      <c r="BK104" s="170">
        <f>BK105</f>
        <v>0</v>
      </c>
    </row>
    <row r="105" s="12" customFormat="1" ht="20.88" customHeight="1">
      <c r="A105" s="12"/>
      <c r="B105" s="160"/>
      <c r="C105" s="12"/>
      <c r="D105" s="161" t="s">
        <v>71</v>
      </c>
      <c r="E105" s="171" t="s">
        <v>837</v>
      </c>
      <c r="F105" s="171" t="s">
        <v>1001</v>
      </c>
      <c r="G105" s="12"/>
      <c r="H105" s="12"/>
      <c r="I105" s="163"/>
      <c r="J105" s="172">
        <f>BK105</f>
        <v>0</v>
      </c>
      <c r="K105" s="12"/>
      <c r="L105" s="160"/>
      <c r="M105" s="165"/>
      <c r="N105" s="166"/>
      <c r="O105" s="166"/>
      <c r="P105" s="167">
        <f>SUM(P106:P109)</f>
        <v>0</v>
      </c>
      <c r="Q105" s="166"/>
      <c r="R105" s="167">
        <f>SUM(R106:R109)</f>
        <v>0</v>
      </c>
      <c r="S105" s="166"/>
      <c r="T105" s="168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61" t="s">
        <v>80</v>
      </c>
      <c r="AT105" s="169" t="s">
        <v>71</v>
      </c>
      <c r="AU105" s="169" t="s">
        <v>82</v>
      </c>
      <c r="AY105" s="161" t="s">
        <v>133</v>
      </c>
      <c r="BK105" s="170">
        <f>SUM(BK106:BK109)</f>
        <v>0</v>
      </c>
    </row>
    <row r="106" s="2" customFormat="1" ht="100.5" customHeight="1">
      <c r="A106" s="39"/>
      <c r="B106" s="173"/>
      <c r="C106" s="174" t="s">
        <v>153</v>
      </c>
      <c r="D106" s="174" t="s">
        <v>135</v>
      </c>
      <c r="E106" s="175" t="s">
        <v>1027</v>
      </c>
      <c r="F106" s="176" t="s">
        <v>1028</v>
      </c>
      <c r="G106" s="177" t="s">
        <v>205</v>
      </c>
      <c r="H106" s="178">
        <v>185</v>
      </c>
      <c r="I106" s="179"/>
      <c r="J106" s="180">
        <f>ROUND(I106*H106,2)</f>
        <v>0</v>
      </c>
      <c r="K106" s="176" t="s">
        <v>879</v>
      </c>
      <c r="L106" s="40"/>
      <c r="M106" s="181" t="s">
        <v>3</v>
      </c>
      <c r="N106" s="182" t="s">
        <v>43</v>
      </c>
      <c r="O106" s="73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85" t="s">
        <v>906</v>
      </c>
      <c r="AT106" s="185" t="s">
        <v>135</v>
      </c>
      <c r="AU106" s="185" t="s">
        <v>153</v>
      </c>
      <c r="AY106" s="20" t="s">
        <v>133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20" t="s">
        <v>80</v>
      </c>
      <c r="BK106" s="186">
        <f>ROUND(I106*H106,2)</f>
        <v>0</v>
      </c>
      <c r="BL106" s="20" t="s">
        <v>906</v>
      </c>
      <c r="BM106" s="185" t="s">
        <v>1098</v>
      </c>
    </row>
    <row r="107" s="13" customFormat="1">
      <c r="A107" s="13"/>
      <c r="B107" s="192"/>
      <c r="C107" s="13"/>
      <c r="D107" s="193" t="s">
        <v>144</v>
      </c>
      <c r="E107" s="194" t="s">
        <v>3</v>
      </c>
      <c r="F107" s="195" t="s">
        <v>1099</v>
      </c>
      <c r="G107" s="13"/>
      <c r="H107" s="194" t="s">
        <v>3</v>
      </c>
      <c r="I107" s="196"/>
      <c r="J107" s="13"/>
      <c r="K107" s="13"/>
      <c r="L107" s="192"/>
      <c r="M107" s="197"/>
      <c r="N107" s="198"/>
      <c r="O107" s="198"/>
      <c r="P107" s="198"/>
      <c r="Q107" s="198"/>
      <c r="R107" s="198"/>
      <c r="S107" s="198"/>
      <c r="T107" s="19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4" t="s">
        <v>144</v>
      </c>
      <c r="AU107" s="194" t="s">
        <v>153</v>
      </c>
      <c r="AV107" s="13" t="s">
        <v>80</v>
      </c>
      <c r="AW107" s="13" t="s">
        <v>33</v>
      </c>
      <c r="AX107" s="13" t="s">
        <v>72</v>
      </c>
      <c r="AY107" s="194" t="s">
        <v>133</v>
      </c>
    </row>
    <row r="108" s="14" customFormat="1">
      <c r="A108" s="14"/>
      <c r="B108" s="200"/>
      <c r="C108" s="14"/>
      <c r="D108" s="193" t="s">
        <v>144</v>
      </c>
      <c r="E108" s="201" t="s">
        <v>3</v>
      </c>
      <c r="F108" s="202" t="s">
        <v>1100</v>
      </c>
      <c r="G108" s="14"/>
      <c r="H108" s="203">
        <v>185</v>
      </c>
      <c r="I108" s="204"/>
      <c r="J108" s="14"/>
      <c r="K108" s="14"/>
      <c r="L108" s="200"/>
      <c r="M108" s="205"/>
      <c r="N108" s="206"/>
      <c r="O108" s="206"/>
      <c r="P108" s="206"/>
      <c r="Q108" s="206"/>
      <c r="R108" s="206"/>
      <c r="S108" s="206"/>
      <c r="T108" s="20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01" t="s">
        <v>144</v>
      </c>
      <c r="AU108" s="201" t="s">
        <v>153</v>
      </c>
      <c r="AV108" s="14" t="s">
        <v>82</v>
      </c>
      <c r="AW108" s="14" t="s">
        <v>33</v>
      </c>
      <c r="AX108" s="14" t="s">
        <v>72</v>
      </c>
      <c r="AY108" s="201" t="s">
        <v>133</v>
      </c>
    </row>
    <row r="109" s="15" customFormat="1">
      <c r="A109" s="15"/>
      <c r="B109" s="208"/>
      <c r="C109" s="15"/>
      <c r="D109" s="193" t="s">
        <v>144</v>
      </c>
      <c r="E109" s="209" t="s">
        <v>3</v>
      </c>
      <c r="F109" s="210" t="s">
        <v>161</v>
      </c>
      <c r="G109" s="15"/>
      <c r="H109" s="211">
        <v>185</v>
      </c>
      <c r="I109" s="212"/>
      <c r="J109" s="15"/>
      <c r="K109" s="15"/>
      <c r="L109" s="208"/>
      <c r="M109" s="213"/>
      <c r="N109" s="214"/>
      <c r="O109" s="214"/>
      <c r="P109" s="214"/>
      <c r="Q109" s="214"/>
      <c r="R109" s="214"/>
      <c r="S109" s="214"/>
      <c r="T109" s="2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09" t="s">
        <v>144</v>
      </c>
      <c r="AU109" s="209" t="s">
        <v>153</v>
      </c>
      <c r="AV109" s="15" t="s">
        <v>140</v>
      </c>
      <c r="AW109" s="15" t="s">
        <v>33</v>
      </c>
      <c r="AX109" s="15" t="s">
        <v>80</v>
      </c>
      <c r="AY109" s="209" t="s">
        <v>133</v>
      </c>
    </row>
    <row r="110" s="12" customFormat="1" ht="25.92" customHeight="1">
      <c r="A110" s="12"/>
      <c r="B110" s="160"/>
      <c r="C110" s="12"/>
      <c r="D110" s="161" t="s">
        <v>71</v>
      </c>
      <c r="E110" s="162" t="s">
        <v>1049</v>
      </c>
      <c r="F110" s="162" t="s">
        <v>1050</v>
      </c>
      <c r="G110" s="12"/>
      <c r="H110" s="12"/>
      <c r="I110" s="163"/>
      <c r="J110" s="164">
        <f>BK110</f>
        <v>0</v>
      </c>
      <c r="K110" s="12"/>
      <c r="L110" s="160"/>
      <c r="M110" s="165"/>
      <c r="N110" s="166"/>
      <c r="O110" s="166"/>
      <c r="P110" s="167">
        <f>SUM(P111:P115)</f>
        <v>0</v>
      </c>
      <c r="Q110" s="166"/>
      <c r="R110" s="167">
        <f>SUM(R111:R115)</f>
        <v>0</v>
      </c>
      <c r="S110" s="166"/>
      <c r="T110" s="168">
        <f>SUM(T111:T115)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61" t="s">
        <v>140</v>
      </c>
      <c r="AT110" s="169" t="s">
        <v>71</v>
      </c>
      <c r="AU110" s="169" t="s">
        <v>72</v>
      </c>
      <c r="AY110" s="161" t="s">
        <v>133</v>
      </c>
      <c r="BK110" s="170">
        <f>SUM(BK111:BK115)</f>
        <v>0</v>
      </c>
    </row>
    <row r="111" s="2" customFormat="1" ht="90" customHeight="1">
      <c r="A111" s="39"/>
      <c r="B111" s="173"/>
      <c r="C111" s="174" t="s">
        <v>140</v>
      </c>
      <c r="D111" s="174" t="s">
        <v>135</v>
      </c>
      <c r="E111" s="175" t="s">
        <v>1002</v>
      </c>
      <c r="F111" s="176" t="s">
        <v>1003</v>
      </c>
      <c r="G111" s="177" t="s">
        <v>205</v>
      </c>
      <c r="H111" s="178">
        <v>185</v>
      </c>
      <c r="I111" s="179"/>
      <c r="J111" s="180">
        <f>ROUND(I111*H111,2)</f>
        <v>0</v>
      </c>
      <c r="K111" s="176" t="s">
        <v>879</v>
      </c>
      <c r="L111" s="40"/>
      <c r="M111" s="181" t="s">
        <v>3</v>
      </c>
      <c r="N111" s="182" t="s">
        <v>43</v>
      </c>
      <c r="O111" s="7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85" t="s">
        <v>906</v>
      </c>
      <c r="AT111" s="185" t="s">
        <v>135</v>
      </c>
      <c r="AU111" s="185" t="s">
        <v>80</v>
      </c>
      <c r="AY111" s="20" t="s">
        <v>133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20" t="s">
        <v>80</v>
      </c>
      <c r="BK111" s="186">
        <f>ROUND(I111*H111,2)</f>
        <v>0</v>
      </c>
      <c r="BL111" s="20" t="s">
        <v>906</v>
      </c>
      <c r="BM111" s="185" t="s">
        <v>1101</v>
      </c>
    </row>
    <row r="112" s="13" customFormat="1">
      <c r="A112" s="13"/>
      <c r="B112" s="192"/>
      <c r="C112" s="13"/>
      <c r="D112" s="193" t="s">
        <v>144</v>
      </c>
      <c r="E112" s="194" t="s">
        <v>3</v>
      </c>
      <c r="F112" s="195" t="s">
        <v>1099</v>
      </c>
      <c r="G112" s="13"/>
      <c r="H112" s="194" t="s">
        <v>3</v>
      </c>
      <c r="I112" s="196"/>
      <c r="J112" s="13"/>
      <c r="K112" s="13"/>
      <c r="L112" s="192"/>
      <c r="M112" s="197"/>
      <c r="N112" s="198"/>
      <c r="O112" s="198"/>
      <c r="P112" s="198"/>
      <c r="Q112" s="198"/>
      <c r="R112" s="198"/>
      <c r="S112" s="198"/>
      <c r="T112" s="19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4" t="s">
        <v>144</v>
      </c>
      <c r="AU112" s="194" t="s">
        <v>80</v>
      </c>
      <c r="AV112" s="13" t="s">
        <v>80</v>
      </c>
      <c r="AW112" s="13" t="s">
        <v>33</v>
      </c>
      <c r="AX112" s="13" t="s">
        <v>72</v>
      </c>
      <c r="AY112" s="194" t="s">
        <v>133</v>
      </c>
    </row>
    <row r="113" s="14" customFormat="1">
      <c r="A113" s="14"/>
      <c r="B113" s="200"/>
      <c r="C113" s="14"/>
      <c r="D113" s="193" t="s">
        <v>144</v>
      </c>
      <c r="E113" s="201" t="s">
        <v>3</v>
      </c>
      <c r="F113" s="202" t="s">
        <v>1100</v>
      </c>
      <c r="G113" s="14"/>
      <c r="H113" s="203">
        <v>185</v>
      </c>
      <c r="I113" s="204"/>
      <c r="J113" s="14"/>
      <c r="K113" s="14"/>
      <c r="L113" s="200"/>
      <c r="M113" s="205"/>
      <c r="N113" s="206"/>
      <c r="O113" s="206"/>
      <c r="P113" s="206"/>
      <c r="Q113" s="206"/>
      <c r="R113" s="206"/>
      <c r="S113" s="206"/>
      <c r="T113" s="20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01" t="s">
        <v>144</v>
      </c>
      <c r="AU113" s="201" t="s">
        <v>80</v>
      </c>
      <c r="AV113" s="14" t="s">
        <v>82</v>
      </c>
      <c r="AW113" s="14" t="s">
        <v>33</v>
      </c>
      <c r="AX113" s="14" t="s">
        <v>72</v>
      </c>
      <c r="AY113" s="201" t="s">
        <v>133</v>
      </c>
    </row>
    <row r="114" s="15" customFormat="1">
      <c r="A114" s="15"/>
      <c r="B114" s="208"/>
      <c r="C114" s="15"/>
      <c r="D114" s="193" t="s">
        <v>144</v>
      </c>
      <c r="E114" s="209" t="s">
        <v>3</v>
      </c>
      <c r="F114" s="210" t="s">
        <v>161</v>
      </c>
      <c r="G114" s="15"/>
      <c r="H114" s="211">
        <v>185</v>
      </c>
      <c r="I114" s="212"/>
      <c r="J114" s="15"/>
      <c r="K114" s="15"/>
      <c r="L114" s="208"/>
      <c r="M114" s="213"/>
      <c r="N114" s="214"/>
      <c r="O114" s="214"/>
      <c r="P114" s="214"/>
      <c r="Q114" s="214"/>
      <c r="R114" s="214"/>
      <c r="S114" s="214"/>
      <c r="T114" s="2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09" t="s">
        <v>144</v>
      </c>
      <c r="AU114" s="209" t="s">
        <v>80</v>
      </c>
      <c r="AV114" s="15" t="s">
        <v>140</v>
      </c>
      <c r="AW114" s="15" t="s">
        <v>33</v>
      </c>
      <c r="AX114" s="15" t="s">
        <v>80</v>
      </c>
      <c r="AY114" s="209" t="s">
        <v>133</v>
      </c>
    </row>
    <row r="115" s="2" customFormat="1" ht="90" customHeight="1">
      <c r="A115" s="39"/>
      <c r="B115" s="173"/>
      <c r="C115" s="174" t="s">
        <v>168</v>
      </c>
      <c r="D115" s="174" t="s">
        <v>135</v>
      </c>
      <c r="E115" s="175" t="s">
        <v>1063</v>
      </c>
      <c r="F115" s="176" t="s">
        <v>1064</v>
      </c>
      <c r="G115" s="177" t="s">
        <v>205</v>
      </c>
      <c r="H115" s="178">
        <v>0</v>
      </c>
      <c r="I115" s="179"/>
      <c r="J115" s="180">
        <f>ROUND(I115*H115,2)</f>
        <v>0</v>
      </c>
      <c r="K115" s="176" t="s">
        <v>879</v>
      </c>
      <c r="L115" s="40"/>
      <c r="M115" s="241" t="s">
        <v>3</v>
      </c>
      <c r="N115" s="242" t="s">
        <v>43</v>
      </c>
      <c r="O115" s="243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85" t="s">
        <v>906</v>
      </c>
      <c r="AT115" s="185" t="s">
        <v>135</v>
      </c>
      <c r="AU115" s="185" t="s">
        <v>80</v>
      </c>
      <c r="AY115" s="20" t="s">
        <v>133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20" t="s">
        <v>80</v>
      </c>
      <c r="BK115" s="186">
        <f>ROUND(I115*H115,2)</f>
        <v>0</v>
      </c>
      <c r="BL115" s="20" t="s">
        <v>906</v>
      </c>
      <c r="BM115" s="185" t="s">
        <v>1102</v>
      </c>
    </row>
    <row r="116" s="2" customFormat="1" ht="6.96" customHeight="1">
      <c r="A116" s="39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40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autoFilter ref="C90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="1" customFormat="1" ht="24.96" customHeight="1">
      <c r="B4" s="23"/>
      <c r="D4" s="24" t="s">
        <v>96</v>
      </c>
      <c r="L4" s="23"/>
      <c r="M4" s="123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Oprava mostu v km 17,790 na trati Hlubočky - Hrubá Voda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97</v>
      </c>
      <c r="E8" s="39"/>
      <c r="F8" s="39"/>
      <c r="G8" s="39"/>
      <c r="H8" s="39"/>
      <c r="I8" s="39"/>
      <c r="J8" s="39"/>
      <c r="K8" s="39"/>
      <c r="L8" s="12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1103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99</v>
      </c>
      <c r="G12" s="39"/>
      <c r="H12" s="39"/>
      <c r="I12" s="33" t="s">
        <v>23</v>
      </c>
      <c r="J12" s="65" t="str">
        <f>'Rekapitulace stavby'!AN8</f>
        <v>22. 9. 2020</v>
      </c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867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1104</v>
      </c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">
        <v>3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">
        <v>32</v>
      </c>
      <c r="F21" s="39"/>
      <c r="G21" s="39"/>
      <c r="H21" s="39"/>
      <c r="I21" s="33" t="s">
        <v>28</v>
      </c>
      <c r="J21" s="28" t="s">
        <v>3</v>
      </c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">
        <v>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">
        <v>100</v>
      </c>
      <c r="F24" s="39"/>
      <c r="G24" s="39"/>
      <c r="H24" s="39"/>
      <c r="I24" s="33" t="s">
        <v>28</v>
      </c>
      <c r="J24" s="28" t="s">
        <v>3</v>
      </c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36</v>
      </c>
      <c r="E26" s="39"/>
      <c r="F26" s="39"/>
      <c r="G26" s="39"/>
      <c r="H26" s="39"/>
      <c r="I26" s="39"/>
      <c r="J26" s="39"/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26"/>
      <c r="B27" s="127"/>
      <c r="C27" s="126"/>
      <c r="D27" s="126"/>
      <c r="E27" s="37" t="s">
        <v>871</v>
      </c>
      <c r="F27" s="37"/>
      <c r="G27" s="37"/>
      <c r="H27" s="37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2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9" t="s">
        <v>38</v>
      </c>
      <c r="E30" s="39"/>
      <c r="F30" s="39"/>
      <c r="G30" s="39"/>
      <c r="H30" s="39"/>
      <c r="I30" s="39"/>
      <c r="J30" s="91">
        <f>ROUND(J87, 2)</f>
        <v>0</v>
      </c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40</v>
      </c>
      <c r="G32" s="39"/>
      <c r="H32" s="39"/>
      <c r="I32" s="44" t="s">
        <v>39</v>
      </c>
      <c r="J32" s="44" t="s">
        <v>41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30" t="s">
        <v>42</v>
      </c>
      <c r="E33" s="33" t="s">
        <v>43</v>
      </c>
      <c r="F33" s="131">
        <f>ROUND((SUM(BE87:BE224)),  2)</f>
        <v>0</v>
      </c>
      <c r="G33" s="39"/>
      <c r="H33" s="39"/>
      <c r="I33" s="132">
        <v>0.20999999999999999</v>
      </c>
      <c r="J33" s="131">
        <f>ROUND(((SUM(BE87:BE224))*I33),  2)</f>
        <v>0</v>
      </c>
      <c r="K33" s="39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44</v>
      </c>
      <c r="F34" s="131">
        <f>ROUND((SUM(BF87:BF224)),  2)</f>
        <v>0</v>
      </c>
      <c r="G34" s="39"/>
      <c r="H34" s="39"/>
      <c r="I34" s="132">
        <v>0.14999999999999999</v>
      </c>
      <c r="J34" s="131">
        <f>ROUND(((SUM(BF87:BF224))*I34),  2)</f>
        <v>0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45</v>
      </c>
      <c r="F35" s="131">
        <f>ROUND((SUM(BG87:BG224)),  2)</f>
        <v>0</v>
      </c>
      <c r="G35" s="39"/>
      <c r="H35" s="39"/>
      <c r="I35" s="132">
        <v>0.20999999999999999</v>
      </c>
      <c r="J35" s="131">
        <f>0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46</v>
      </c>
      <c r="F36" s="131">
        <f>ROUND((SUM(BH87:BH224)),  2)</f>
        <v>0</v>
      </c>
      <c r="G36" s="39"/>
      <c r="H36" s="39"/>
      <c r="I36" s="132">
        <v>0.14999999999999999</v>
      </c>
      <c r="J36" s="131">
        <f>0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ROUND((SUM(BI87:BI224)),  2)</f>
        <v>0</v>
      </c>
      <c r="G37" s="39"/>
      <c r="H37" s="39"/>
      <c r="I37" s="132">
        <v>0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33"/>
      <c r="D39" s="134" t="s">
        <v>48</v>
      </c>
      <c r="E39" s="77"/>
      <c r="F39" s="77"/>
      <c r="G39" s="135" t="s">
        <v>49</v>
      </c>
      <c r="H39" s="136" t="s">
        <v>50</v>
      </c>
      <c r="I39" s="77"/>
      <c r="J39" s="137">
        <f>SUM(J30:J37)</f>
        <v>0</v>
      </c>
      <c r="K39" s="138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2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39"/>
      <c r="E45" s="39"/>
      <c r="F45" s="39"/>
      <c r="G45" s="39"/>
      <c r="H45" s="39"/>
      <c r="I45" s="39"/>
      <c r="J45" s="39"/>
      <c r="K45" s="39"/>
      <c r="L45" s="12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24" t="str">
        <f>E7</f>
        <v>Oprava mostu v km 17,790 na trati Hlubočky - Hrubá Voda</v>
      </c>
      <c r="F48" s="33"/>
      <c r="G48" s="33"/>
      <c r="H48" s="33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VRN - Most v km 17,790 - vedlejší rozpočtové náklady</v>
      </c>
      <c r="F50" s="39"/>
      <c r="G50" s="39"/>
      <c r="H50" s="39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2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Hlubočky/Domašov</v>
      </c>
      <c r="G52" s="39"/>
      <c r="H52" s="39"/>
      <c r="I52" s="33" t="s">
        <v>23</v>
      </c>
      <c r="J52" s="65" t="str">
        <f>IF(J12="","",J12)</f>
        <v>22. 9. 2020</v>
      </c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39"/>
      <c r="E54" s="39"/>
      <c r="F54" s="28" t="str">
        <f>E15</f>
        <v>Správa železnic, státní organizace</v>
      </c>
      <c r="G54" s="39"/>
      <c r="H54" s="39"/>
      <c r="I54" s="33" t="s">
        <v>31</v>
      </c>
      <c r="J54" s="37" t="str">
        <f>E21</f>
        <v>MORAVIA CONSULT Olomouc a.s.</v>
      </c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>Ing. et Ing. Ondřej Suk</v>
      </c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9" t="s">
        <v>102</v>
      </c>
      <c r="D57" s="133"/>
      <c r="E57" s="133"/>
      <c r="F57" s="133"/>
      <c r="G57" s="133"/>
      <c r="H57" s="133"/>
      <c r="I57" s="133"/>
      <c r="J57" s="140" t="s">
        <v>103</v>
      </c>
      <c r="K57" s="133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41" t="s">
        <v>70</v>
      </c>
      <c r="D59" s="39"/>
      <c r="E59" s="39"/>
      <c r="F59" s="39"/>
      <c r="G59" s="39"/>
      <c r="H59" s="39"/>
      <c r="I59" s="39"/>
      <c r="J59" s="91">
        <f>J87</f>
        <v>0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104</v>
      </c>
    </row>
    <row r="60" s="9" customFormat="1" ht="24.96" customHeight="1">
      <c r="A60" s="9"/>
      <c r="B60" s="142"/>
      <c r="C60" s="9"/>
      <c r="D60" s="143" t="s">
        <v>1105</v>
      </c>
      <c r="E60" s="144"/>
      <c r="F60" s="144"/>
      <c r="G60" s="144"/>
      <c r="H60" s="144"/>
      <c r="I60" s="144"/>
      <c r="J60" s="145">
        <f>J88</f>
        <v>0</v>
      </c>
      <c r="K60" s="9"/>
      <c r="L60" s="14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6"/>
      <c r="C61" s="10"/>
      <c r="D61" s="147" t="s">
        <v>1106</v>
      </c>
      <c r="E61" s="148"/>
      <c r="F61" s="148"/>
      <c r="G61" s="148"/>
      <c r="H61" s="148"/>
      <c r="I61" s="148"/>
      <c r="J61" s="149">
        <f>J97</f>
        <v>0</v>
      </c>
      <c r="K61" s="10"/>
      <c r="L61" s="14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6"/>
      <c r="C62" s="10"/>
      <c r="D62" s="147" t="s">
        <v>1107</v>
      </c>
      <c r="E62" s="148"/>
      <c r="F62" s="148"/>
      <c r="G62" s="148"/>
      <c r="H62" s="148"/>
      <c r="I62" s="148"/>
      <c r="J62" s="149">
        <f>J131</f>
        <v>0</v>
      </c>
      <c r="K62" s="10"/>
      <c r="L62" s="14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6"/>
      <c r="C63" s="10"/>
      <c r="D63" s="147" t="s">
        <v>1108</v>
      </c>
      <c r="E63" s="148"/>
      <c r="F63" s="148"/>
      <c r="G63" s="148"/>
      <c r="H63" s="148"/>
      <c r="I63" s="148"/>
      <c r="J63" s="149">
        <f>J138</f>
        <v>0</v>
      </c>
      <c r="K63" s="10"/>
      <c r="L63" s="14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6"/>
      <c r="C64" s="10"/>
      <c r="D64" s="147" t="s">
        <v>1109</v>
      </c>
      <c r="E64" s="148"/>
      <c r="F64" s="148"/>
      <c r="G64" s="148"/>
      <c r="H64" s="148"/>
      <c r="I64" s="148"/>
      <c r="J64" s="149">
        <f>J150</f>
        <v>0</v>
      </c>
      <c r="K64" s="10"/>
      <c r="L64" s="14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6"/>
      <c r="C65" s="10"/>
      <c r="D65" s="147" t="s">
        <v>1110</v>
      </c>
      <c r="E65" s="148"/>
      <c r="F65" s="148"/>
      <c r="G65" s="148"/>
      <c r="H65" s="148"/>
      <c r="I65" s="148"/>
      <c r="J65" s="149">
        <f>J165</f>
        <v>0</v>
      </c>
      <c r="K65" s="10"/>
      <c r="L65" s="14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6"/>
      <c r="C66" s="10"/>
      <c r="D66" s="147" t="s">
        <v>1111</v>
      </c>
      <c r="E66" s="148"/>
      <c r="F66" s="148"/>
      <c r="G66" s="148"/>
      <c r="H66" s="148"/>
      <c r="I66" s="148"/>
      <c r="J66" s="149">
        <f>J179</f>
        <v>0</v>
      </c>
      <c r="K66" s="10"/>
      <c r="L66" s="14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6"/>
      <c r="C67" s="10"/>
      <c r="D67" s="147" t="s">
        <v>1112</v>
      </c>
      <c r="E67" s="148"/>
      <c r="F67" s="148"/>
      <c r="G67" s="148"/>
      <c r="H67" s="148"/>
      <c r="I67" s="148"/>
      <c r="J67" s="149">
        <f>J192</f>
        <v>0</v>
      </c>
      <c r="K67" s="10"/>
      <c r="L67" s="14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39"/>
      <c r="D68" s="39"/>
      <c r="E68" s="39"/>
      <c r="F68" s="39"/>
      <c r="G68" s="39"/>
      <c r="H68" s="39"/>
      <c r="I68" s="39"/>
      <c r="J68" s="39"/>
      <c r="K68" s="39"/>
      <c r="L68" s="12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2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118</v>
      </c>
      <c r="D74" s="39"/>
      <c r="E74" s="39"/>
      <c r="F74" s="39"/>
      <c r="G74" s="39"/>
      <c r="H74" s="39"/>
      <c r="I74" s="39"/>
      <c r="J74" s="39"/>
      <c r="K74" s="3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39"/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39"/>
      <c r="D77" s="39"/>
      <c r="E77" s="124" t="str">
        <f>E7</f>
        <v>Oprava mostu v km 17,790 na trati Hlubočky - Hrubá Voda</v>
      </c>
      <c r="F77" s="33"/>
      <c r="G77" s="33"/>
      <c r="H77" s="33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97</v>
      </c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63" t="str">
        <f>E9</f>
        <v>VRN - Most v km 17,790 - vedlejší rozpočtové náklady</v>
      </c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39"/>
      <c r="D80" s="39"/>
      <c r="E80" s="39"/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39"/>
      <c r="E81" s="39"/>
      <c r="F81" s="28" t="str">
        <f>F12</f>
        <v>Hlubočky/Domašov</v>
      </c>
      <c r="G81" s="39"/>
      <c r="H81" s="39"/>
      <c r="I81" s="33" t="s">
        <v>23</v>
      </c>
      <c r="J81" s="65" t="str">
        <f>IF(J12="","",J12)</f>
        <v>22. 9. 2020</v>
      </c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25</v>
      </c>
      <c r="D83" s="39"/>
      <c r="E83" s="39"/>
      <c r="F83" s="28" t="str">
        <f>E15</f>
        <v>Správa železnic, státní organizace</v>
      </c>
      <c r="G83" s="39"/>
      <c r="H83" s="39"/>
      <c r="I83" s="33" t="s">
        <v>31</v>
      </c>
      <c r="J83" s="37" t="str">
        <f>E21</f>
        <v>MORAVIA CONSULT Olomouc a.s.</v>
      </c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29</v>
      </c>
      <c r="D84" s="39"/>
      <c r="E84" s="39"/>
      <c r="F84" s="28" t="str">
        <f>IF(E18="","",E18)</f>
        <v>Vyplň údaj</v>
      </c>
      <c r="G84" s="39"/>
      <c r="H84" s="39"/>
      <c r="I84" s="33" t="s">
        <v>34</v>
      </c>
      <c r="J84" s="37" t="str">
        <f>E24</f>
        <v>Ing. et Ing. Ondřej Suk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50"/>
      <c r="B86" s="151"/>
      <c r="C86" s="152" t="s">
        <v>119</v>
      </c>
      <c r="D86" s="153" t="s">
        <v>57</v>
      </c>
      <c r="E86" s="153" t="s">
        <v>53</v>
      </c>
      <c r="F86" s="153" t="s">
        <v>54</v>
      </c>
      <c r="G86" s="153" t="s">
        <v>120</v>
      </c>
      <c r="H86" s="153" t="s">
        <v>121</v>
      </c>
      <c r="I86" s="153" t="s">
        <v>122</v>
      </c>
      <c r="J86" s="153" t="s">
        <v>103</v>
      </c>
      <c r="K86" s="154" t="s">
        <v>123</v>
      </c>
      <c r="L86" s="155"/>
      <c r="M86" s="81" t="s">
        <v>3</v>
      </c>
      <c r="N86" s="82" t="s">
        <v>42</v>
      </c>
      <c r="O86" s="82" t="s">
        <v>124</v>
      </c>
      <c r="P86" s="82" t="s">
        <v>125</v>
      </c>
      <c r="Q86" s="82" t="s">
        <v>126</v>
      </c>
      <c r="R86" s="82" t="s">
        <v>127</v>
      </c>
      <c r="S86" s="82" t="s">
        <v>128</v>
      </c>
      <c r="T86" s="83" t="s">
        <v>129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="2" customFormat="1" ht="22.8" customHeight="1">
      <c r="A87" s="39"/>
      <c r="B87" s="40"/>
      <c r="C87" s="88" t="s">
        <v>130</v>
      </c>
      <c r="D87" s="39"/>
      <c r="E87" s="39"/>
      <c r="F87" s="39"/>
      <c r="G87" s="39"/>
      <c r="H87" s="39"/>
      <c r="I87" s="39"/>
      <c r="J87" s="156">
        <f>BK87</f>
        <v>0</v>
      </c>
      <c r="K87" s="39"/>
      <c r="L87" s="40"/>
      <c r="M87" s="84"/>
      <c r="N87" s="69"/>
      <c r="O87" s="85"/>
      <c r="P87" s="157">
        <f>P88</f>
        <v>0</v>
      </c>
      <c r="Q87" s="85"/>
      <c r="R87" s="157">
        <f>R88</f>
        <v>4.4000000000000004</v>
      </c>
      <c r="S87" s="85"/>
      <c r="T87" s="158">
        <f>T88</f>
        <v>20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20" t="s">
        <v>71</v>
      </c>
      <c r="AU87" s="20" t="s">
        <v>104</v>
      </c>
      <c r="BK87" s="159">
        <f>BK88</f>
        <v>0</v>
      </c>
    </row>
    <row r="88" s="12" customFormat="1" ht="25.92" customHeight="1">
      <c r="A88" s="12"/>
      <c r="B88" s="160"/>
      <c r="C88" s="12"/>
      <c r="D88" s="161" t="s">
        <v>71</v>
      </c>
      <c r="E88" s="162" t="s">
        <v>93</v>
      </c>
      <c r="F88" s="162" t="s">
        <v>1113</v>
      </c>
      <c r="G88" s="12"/>
      <c r="H88" s="12"/>
      <c r="I88" s="163"/>
      <c r="J88" s="164">
        <f>BK88</f>
        <v>0</v>
      </c>
      <c r="K88" s="12"/>
      <c r="L88" s="160"/>
      <c r="M88" s="165"/>
      <c r="N88" s="166"/>
      <c r="O88" s="166"/>
      <c r="P88" s="167">
        <f>P89+SUM(P90:P97)+P131+P138+P150+P165+P179+P192</f>
        <v>0</v>
      </c>
      <c r="Q88" s="166"/>
      <c r="R88" s="167">
        <f>R89+SUM(R90:R97)+R131+R138+R150+R165+R179+R192</f>
        <v>4.4000000000000004</v>
      </c>
      <c r="S88" s="166"/>
      <c r="T88" s="168">
        <f>T89+SUM(T90:T97)+T131+T138+T150+T165+T179+T192</f>
        <v>20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61" t="s">
        <v>168</v>
      </c>
      <c r="AT88" s="169" t="s">
        <v>71</v>
      </c>
      <c r="AU88" s="169" t="s">
        <v>72</v>
      </c>
      <c r="AY88" s="161" t="s">
        <v>133</v>
      </c>
      <c r="BK88" s="170">
        <f>BK89+SUM(BK90:BK97)+BK131+BK138+BK150+BK165+BK179+BK192</f>
        <v>0</v>
      </c>
    </row>
    <row r="89" s="2" customFormat="1" ht="114.9" customHeight="1">
      <c r="A89" s="39"/>
      <c r="B89" s="173"/>
      <c r="C89" s="174" t="s">
        <v>80</v>
      </c>
      <c r="D89" s="174" t="s">
        <v>135</v>
      </c>
      <c r="E89" s="175" t="s">
        <v>1114</v>
      </c>
      <c r="F89" s="176" t="s">
        <v>1115</v>
      </c>
      <c r="G89" s="177" t="s">
        <v>878</v>
      </c>
      <c r="H89" s="178">
        <v>0.40400000000000003</v>
      </c>
      <c r="I89" s="179"/>
      <c r="J89" s="180">
        <f>ROUND(I89*H89,2)</f>
        <v>0</v>
      </c>
      <c r="K89" s="176" t="s">
        <v>3</v>
      </c>
      <c r="L89" s="40"/>
      <c r="M89" s="181" t="s">
        <v>3</v>
      </c>
      <c r="N89" s="182" t="s">
        <v>43</v>
      </c>
      <c r="O89" s="7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85" t="s">
        <v>140</v>
      </c>
      <c r="AT89" s="185" t="s">
        <v>135</v>
      </c>
      <c r="AU89" s="185" t="s">
        <v>80</v>
      </c>
      <c r="AY89" s="20" t="s">
        <v>133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20" t="s">
        <v>80</v>
      </c>
      <c r="BK89" s="186">
        <f>ROUND(I89*H89,2)</f>
        <v>0</v>
      </c>
      <c r="BL89" s="20" t="s">
        <v>140</v>
      </c>
      <c r="BM89" s="185" t="s">
        <v>1116</v>
      </c>
    </row>
    <row r="90" s="13" customFormat="1">
      <c r="A90" s="13"/>
      <c r="B90" s="192"/>
      <c r="C90" s="13"/>
      <c r="D90" s="193" t="s">
        <v>144</v>
      </c>
      <c r="E90" s="194" t="s">
        <v>3</v>
      </c>
      <c r="F90" s="195" t="s">
        <v>1117</v>
      </c>
      <c r="G90" s="13"/>
      <c r="H90" s="194" t="s">
        <v>3</v>
      </c>
      <c r="I90" s="196"/>
      <c r="J90" s="13"/>
      <c r="K90" s="13"/>
      <c r="L90" s="192"/>
      <c r="M90" s="197"/>
      <c r="N90" s="198"/>
      <c r="O90" s="198"/>
      <c r="P90" s="198"/>
      <c r="Q90" s="198"/>
      <c r="R90" s="198"/>
      <c r="S90" s="198"/>
      <c r="T90" s="19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194" t="s">
        <v>144</v>
      </c>
      <c r="AU90" s="194" t="s">
        <v>80</v>
      </c>
      <c r="AV90" s="13" t="s">
        <v>80</v>
      </c>
      <c r="AW90" s="13" t="s">
        <v>33</v>
      </c>
      <c r="AX90" s="13" t="s">
        <v>72</v>
      </c>
      <c r="AY90" s="194" t="s">
        <v>133</v>
      </c>
    </row>
    <row r="91" s="14" customFormat="1">
      <c r="A91" s="14"/>
      <c r="B91" s="200"/>
      <c r="C91" s="14"/>
      <c r="D91" s="193" t="s">
        <v>144</v>
      </c>
      <c r="E91" s="201" t="s">
        <v>3</v>
      </c>
      <c r="F91" s="202" t="s">
        <v>1118</v>
      </c>
      <c r="G91" s="14"/>
      <c r="H91" s="203">
        <v>0.40400000000000003</v>
      </c>
      <c r="I91" s="204"/>
      <c r="J91" s="14"/>
      <c r="K91" s="14"/>
      <c r="L91" s="200"/>
      <c r="M91" s="205"/>
      <c r="N91" s="206"/>
      <c r="O91" s="206"/>
      <c r="P91" s="206"/>
      <c r="Q91" s="206"/>
      <c r="R91" s="206"/>
      <c r="S91" s="206"/>
      <c r="T91" s="20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01" t="s">
        <v>144</v>
      </c>
      <c r="AU91" s="201" t="s">
        <v>80</v>
      </c>
      <c r="AV91" s="14" t="s">
        <v>82</v>
      </c>
      <c r="AW91" s="14" t="s">
        <v>33</v>
      </c>
      <c r="AX91" s="14" t="s">
        <v>72</v>
      </c>
      <c r="AY91" s="201" t="s">
        <v>133</v>
      </c>
    </row>
    <row r="92" s="15" customFormat="1">
      <c r="A92" s="15"/>
      <c r="B92" s="208"/>
      <c r="C92" s="15"/>
      <c r="D92" s="193" t="s">
        <v>144</v>
      </c>
      <c r="E92" s="209" t="s">
        <v>3</v>
      </c>
      <c r="F92" s="210" t="s">
        <v>161</v>
      </c>
      <c r="G92" s="15"/>
      <c r="H92" s="211">
        <v>0.40400000000000003</v>
      </c>
      <c r="I92" s="212"/>
      <c r="J92" s="15"/>
      <c r="K92" s="15"/>
      <c r="L92" s="208"/>
      <c r="M92" s="213"/>
      <c r="N92" s="214"/>
      <c r="O92" s="214"/>
      <c r="P92" s="214"/>
      <c r="Q92" s="214"/>
      <c r="R92" s="214"/>
      <c r="S92" s="214"/>
      <c r="T92" s="2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09" t="s">
        <v>144</v>
      </c>
      <c r="AU92" s="209" t="s">
        <v>80</v>
      </c>
      <c r="AV92" s="15" t="s">
        <v>140</v>
      </c>
      <c r="AW92" s="15" t="s">
        <v>33</v>
      </c>
      <c r="AX92" s="15" t="s">
        <v>80</v>
      </c>
      <c r="AY92" s="209" t="s">
        <v>133</v>
      </c>
    </row>
    <row r="93" s="2" customFormat="1" ht="90" customHeight="1">
      <c r="A93" s="39"/>
      <c r="B93" s="173"/>
      <c r="C93" s="174" t="s">
        <v>82</v>
      </c>
      <c r="D93" s="174" t="s">
        <v>135</v>
      </c>
      <c r="E93" s="175" t="s">
        <v>1119</v>
      </c>
      <c r="F93" s="176" t="s">
        <v>1120</v>
      </c>
      <c r="G93" s="177" t="s">
        <v>227</v>
      </c>
      <c r="H93" s="178">
        <v>150</v>
      </c>
      <c r="I93" s="179"/>
      <c r="J93" s="180">
        <f>ROUND(I93*H93,2)</f>
        <v>0</v>
      </c>
      <c r="K93" s="176" t="s">
        <v>3</v>
      </c>
      <c r="L93" s="40"/>
      <c r="M93" s="181" t="s">
        <v>3</v>
      </c>
      <c r="N93" s="182" t="s">
        <v>43</v>
      </c>
      <c r="O93" s="73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85" t="s">
        <v>140</v>
      </c>
      <c r="AT93" s="185" t="s">
        <v>135</v>
      </c>
      <c r="AU93" s="185" t="s">
        <v>80</v>
      </c>
      <c r="AY93" s="20" t="s">
        <v>133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20" t="s">
        <v>80</v>
      </c>
      <c r="BK93" s="186">
        <f>ROUND(I93*H93,2)</f>
        <v>0</v>
      </c>
      <c r="BL93" s="20" t="s">
        <v>140</v>
      </c>
      <c r="BM93" s="185" t="s">
        <v>1121</v>
      </c>
    </row>
    <row r="94" s="13" customFormat="1">
      <c r="A94" s="13"/>
      <c r="B94" s="192"/>
      <c r="C94" s="13"/>
      <c r="D94" s="193" t="s">
        <v>144</v>
      </c>
      <c r="E94" s="194" t="s">
        <v>3</v>
      </c>
      <c r="F94" s="195" t="s">
        <v>1122</v>
      </c>
      <c r="G94" s="13"/>
      <c r="H94" s="194" t="s">
        <v>3</v>
      </c>
      <c r="I94" s="196"/>
      <c r="J94" s="13"/>
      <c r="K94" s="13"/>
      <c r="L94" s="192"/>
      <c r="M94" s="197"/>
      <c r="N94" s="198"/>
      <c r="O94" s="198"/>
      <c r="P94" s="198"/>
      <c r="Q94" s="198"/>
      <c r="R94" s="198"/>
      <c r="S94" s="198"/>
      <c r="T94" s="19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94" t="s">
        <v>144</v>
      </c>
      <c r="AU94" s="194" t="s">
        <v>80</v>
      </c>
      <c r="AV94" s="13" t="s">
        <v>80</v>
      </c>
      <c r="AW94" s="13" t="s">
        <v>33</v>
      </c>
      <c r="AX94" s="13" t="s">
        <v>72</v>
      </c>
      <c r="AY94" s="194" t="s">
        <v>133</v>
      </c>
    </row>
    <row r="95" s="14" customFormat="1">
      <c r="A95" s="14"/>
      <c r="B95" s="200"/>
      <c r="C95" s="14"/>
      <c r="D95" s="193" t="s">
        <v>144</v>
      </c>
      <c r="E95" s="201" t="s">
        <v>3</v>
      </c>
      <c r="F95" s="202" t="s">
        <v>1123</v>
      </c>
      <c r="G95" s="14"/>
      <c r="H95" s="203">
        <v>150</v>
      </c>
      <c r="I95" s="204"/>
      <c r="J95" s="14"/>
      <c r="K95" s="14"/>
      <c r="L95" s="200"/>
      <c r="M95" s="205"/>
      <c r="N95" s="206"/>
      <c r="O95" s="206"/>
      <c r="P95" s="206"/>
      <c r="Q95" s="206"/>
      <c r="R95" s="206"/>
      <c r="S95" s="206"/>
      <c r="T95" s="20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01" t="s">
        <v>144</v>
      </c>
      <c r="AU95" s="201" t="s">
        <v>80</v>
      </c>
      <c r="AV95" s="14" t="s">
        <v>82</v>
      </c>
      <c r="AW95" s="14" t="s">
        <v>33</v>
      </c>
      <c r="AX95" s="14" t="s">
        <v>72</v>
      </c>
      <c r="AY95" s="201" t="s">
        <v>133</v>
      </c>
    </row>
    <row r="96" s="15" customFormat="1">
      <c r="A96" s="15"/>
      <c r="B96" s="208"/>
      <c r="C96" s="15"/>
      <c r="D96" s="193" t="s">
        <v>144</v>
      </c>
      <c r="E96" s="209" t="s">
        <v>3</v>
      </c>
      <c r="F96" s="210" t="s">
        <v>161</v>
      </c>
      <c r="G96" s="15"/>
      <c r="H96" s="211">
        <v>150</v>
      </c>
      <c r="I96" s="212"/>
      <c r="J96" s="15"/>
      <c r="K96" s="15"/>
      <c r="L96" s="208"/>
      <c r="M96" s="213"/>
      <c r="N96" s="214"/>
      <c r="O96" s="214"/>
      <c r="P96" s="214"/>
      <c r="Q96" s="214"/>
      <c r="R96" s="214"/>
      <c r="S96" s="214"/>
      <c r="T96" s="2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09" t="s">
        <v>144</v>
      </c>
      <c r="AU96" s="209" t="s">
        <v>80</v>
      </c>
      <c r="AV96" s="15" t="s">
        <v>140</v>
      </c>
      <c r="AW96" s="15" t="s">
        <v>33</v>
      </c>
      <c r="AX96" s="15" t="s">
        <v>80</v>
      </c>
      <c r="AY96" s="209" t="s">
        <v>133</v>
      </c>
    </row>
    <row r="97" s="12" customFormat="1" ht="22.8" customHeight="1">
      <c r="A97" s="12"/>
      <c r="B97" s="160"/>
      <c r="C97" s="12"/>
      <c r="D97" s="161" t="s">
        <v>71</v>
      </c>
      <c r="E97" s="171" t="s">
        <v>1124</v>
      </c>
      <c r="F97" s="171" t="s">
        <v>1125</v>
      </c>
      <c r="G97" s="12"/>
      <c r="H97" s="12"/>
      <c r="I97" s="163"/>
      <c r="J97" s="172">
        <f>BK97</f>
        <v>0</v>
      </c>
      <c r="K97" s="12"/>
      <c r="L97" s="160"/>
      <c r="M97" s="165"/>
      <c r="N97" s="166"/>
      <c r="O97" s="166"/>
      <c r="P97" s="167">
        <f>SUM(P98:P130)</f>
        <v>0</v>
      </c>
      <c r="Q97" s="166"/>
      <c r="R97" s="167">
        <f>SUM(R98:R130)</f>
        <v>0</v>
      </c>
      <c r="S97" s="166"/>
      <c r="T97" s="168">
        <f>SUM(T98:T130)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61" t="s">
        <v>168</v>
      </c>
      <c r="AT97" s="169" t="s">
        <v>71</v>
      </c>
      <c r="AU97" s="169" t="s">
        <v>80</v>
      </c>
      <c r="AY97" s="161" t="s">
        <v>133</v>
      </c>
      <c r="BK97" s="170">
        <f>SUM(BK98:BK130)</f>
        <v>0</v>
      </c>
    </row>
    <row r="98" s="2" customFormat="1" ht="16.5" customHeight="1">
      <c r="A98" s="39"/>
      <c r="B98" s="173"/>
      <c r="C98" s="174" t="s">
        <v>153</v>
      </c>
      <c r="D98" s="174" t="s">
        <v>135</v>
      </c>
      <c r="E98" s="175" t="s">
        <v>1126</v>
      </c>
      <c r="F98" s="176" t="s">
        <v>1127</v>
      </c>
      <c r="G98" s="177" t="s">
        <v>1128</v>
      </c>
      <c r="H98" s="178">
        <v>1</v>
      </c>
      <c r="I98" s="179"/>
      <c r="J98" s="180">
        <f>ROUND(I98*H98,2)</f>
        <v>0</v>
      </c>
      <c r="K98" s="176" t="s">
        <v>812</v>
      </c>
      <c r="L98" s="40"/>
      <c r="M98" s="181" t="s">
        <v>3</v>
      </c>
      <c r="N98" s="182" t="s">
        <v>43</v>
      </c>
      <c r="O98" s="73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85" t="s">
        <v>1129</v>
      </c>
      <c r="AT98" s="185" t="s">
        <v>135</v>
      </c>
      <c r="AU98" s="185" t="s">
        <v>82</v>
      </c>
      <c r="AY98" s="20" t="s">
        <v>133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20" t="s">
        <v>80</v>
      </c>
      <c r="BK98" s="186">
        <f>ROUND(I98*H98,2)</f>
        <v>0</v>
      </c>
      <c r="BL98" s="20" t="s">
        <v>1129</v>
      </c>
      <c r="BM98" s="185" t="s">
        <v>1130</v>
      </c>
    </row>
    <row r="99" s="2" customFormat="1">
      <c r="A99" s="39"/>
      <c r="B99" s="40"/>
      <c r="C99" s="39"/>
      <c r="D99" s="187" t="s">
        <v>142</v>
      </c>
      <c r="E99" s="39"/>
      <c r="F99" s="188" t="s">
        <v>1131</v>
      </c>
      <c r="G99" s="39"/>
      <c r="H99" s="39"/>
      <c r="I99" s="189"/>
      <c r="J99" s="39"/>
      <c r="K99" s="39"/>
      <c r="L99" s="40"/>
      <c r="M99" s="190"/>
      <c r="N99" s="191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142</v>
      </c>
      <c r="AU99" s="20" t="s">
        <v>82</v>
      </c>
    </row>
    <row r="100" s="14" customFormat="1">
      <c r="A100" s="14"/>
      <c r="B100" s="200"/>
      <c r="C100" s="14"/>
      <c r="D100" s="193" t="s">
        <v>144</v>
      </c>
      <c r="E100" s="201" t="s">
        <v>3</v>
      </c>
      <c r="F100" s="202" t="s">
        <v>1132</v>
      </c>
      <c r="G100" s="14"/>
      <c r="H100" s="203">
        <v>1</v>
      </c>
      <c r="I100" s="204"/>
      <c r="J100" s="14"/>
      <c r="K100" s="14"/>
      <c r="L100" s="200"/>
      <c r="M100" s="205"/>
      <c r="N100" s="206"/>
      <c r="O100" s="206"/>
      <c r="P100" s="206"/>
      <c r="Q100" s="206"/>
      <c r="R100" s="206"/>
      <c r="S100" s="206"/>
      <c r="T100" s="20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01" t="s">
        <v>144</v>
      </c>
      <c r="AU100" s="201" t="s">
        <v>82</v>
      </c>
      <c r="AV100" s="14" t="s">
        <v>82</v>
      </c>
      <c r="AW100" s="14" t="s">
        <v>33</v>
      </c>
      <c r="AX100" s="14" t="s">
        <v>72</v>
      </c>
      <c r="AY100" s="201" t="s">
        <v>133</v>
      </c>
    </row>
    <row r="101" s="15" customFormat="1">
      <c r="A101" s="15"/>
      <c r="B101" s="208"/>
      <c r="C101" s="15"/>
      <c r="D101" s="193" t="s">
        <v>144</v>
      </c>
      <c r="E101" s="209" t="s">
        <v>3</v>
      </c>
      <c r="F101" s="210" t="s">
        <v>161</v>
      </c>
      <c r="G101" s="15"/>
      <c r="H101" s="211">
        <v>1</v>
      </c>
      <c r="I101" s="212"/>
      <c r="J101" s="15"/>
      <c r="K101" s="15"/>
      <c r="L101" s="208"/>
      <c r="M101" s="213"/>
      <c r="N101" s="214"/>
      <c r="O101" s="214"/>
      <c r="P101" s="214"/>
      <c r="Q101" s="214"/>
      <c r="R101" s="214"/>
      <c r="S101" s="214"/>
      <c r="T101" s="2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09" t="s">
        <v>144</v>
      </c>
      <c r="AU101" s="209" t="s">
        <v>82</v>
      </c>
      <c r="AV101" s="15" t="s">
        <v>140</v>
      </c>
      <c r="AW101" s="15" t="s">
        <v>33</v>
      </c>
      <c r="AX101" s="15" t="s">
        <v>80</v>
      </c>
      <c r="AY101" s="209" t="s">
        <v>133</v>
      </c>
    </row>
    <row r="102" s="2" customFormat="1" ht="16.5" customHeight="1">
      <c r="A102" s="39"/>
      <c r="B102" s="173"/>
      <c r="C102" s="174" t="s">
        <v>140</v>
      </c>
      <c r="D102" s="174" t="s">
        <v>135</v>
      </c>
      <c r="E102" s="175" t="s">
        <v>1133</v>
      </c>
      <c r="F102" s="176" t="s">
        <v>1127</v>
      </c>
      <c r="G102" s="177" t="s">
        <v>1128</v>
      </c>
      <c r="H102" s="178">
        <v>1</v>
      </c>
      <c r="I102" s="179"/>
      <c r="J102" s="180">
        <f>ROUND(I102*H102,2)</f>
        <v>0</v>
      </c>
      <c r="K102" s="176" t="s">
        <v>3</v>
      </c>
      <c r="L102" s="40"/>
      <c r="M102" s="181" t="s">
        <v>3</v>
      </c>
      <c r="N102" s="182" t="s">
        <v>43</v>
      </c>
      <c r="O102" s="7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85" t="s">
        <v>1129</v>
      </c>
      <c r="AT102" s="185" t="s">
        <v>135</v>
      </c>
      <c r="AU102" s="185" t="s">
        <v>82</v>
      </c>
      <c r="AY102" s="20" t="s">
        <v>133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0" t="s">
        <v>80</v>
      </c>
      <c r="BK102" s="186">
        <f>ROUND(I102*H102,2)</f>
        <v>0</v>
      </c>
      <c r="BL102" s="20" t="s">
        <v>1129</v>
      </c>
      <c r="BM102" s="185" t="s">
        <v>1134</v>
      </c>
    </row>
    <row r="103" s="14" customFormat="1">
      <c r="A103" s="14"/>
      <c r="B103" s="200"/>
      <c r="C103" s="14"/>
      <c r="D103" s="193" t="s">
        <v>144</v>
      </c>
      <c r="E103" s="201" t="s">
        <v>3</v>
      </c>
      <c r="F103" s="202" t="s">
        <v>1135</v>
      </c>
      <c r="G103" s="14"/>
      <c r="H103" s="203">
        <v>1</v>
      </c>
      <c r="I103" s="204"/>
      <c r="J103" s="14"/>
      <c r="K103" s="14"/>
      <c r="L103" s="200"/>
      <c r="M103" s="205"/>
      <c r="N103" s="206"/>
      <c r="O103" s="206"/>
      <c r="P103" s="206"/>
      <c r="Q103" s="206"/>
      <c r="R103" s="206"/>
      <c r="S103" s="206"/>
      <c r="T103" s="20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01" t="s">
        <v>144</v>
      </c>
      <c r="AU103" s="201" t="s">
        <v>82</v>
      </c>
      <c r="AV103" s="14" t="s">
        <v>82</v>
      </c>
      <c r="AW103" s="14" t="s">
        <v>33</v>
      </c>
      <c r="AX103" s="14" t="s">
        <v>72</v>
      </c>
      <c r="AY103" s="201" t="s">
        <v>133</v>
      </c>
    </row>
    <row r="104" s="15" customFormat="1">
      <c r="A104" s="15"/>
      <c r="B104" s="208"/>
      <c r="C104" s="15"/>
      <c r="D104" s="193" t="s">
        <v>144</v>
      </c>
      <c r="E104" s="209" t="s">
        <v>3</v>
      </c>
      <c r="F104" s="210" t="s">
        <v>161</v>
      </c>
      <c r="G104" s="15"/>
      <c r="H104" s="211">
        <v>1</v>
      </c>
      <c r="I104" s="212"/>
      <c r="J104" s="15"/>
      <c r="K104" s="15"/>
      <c r="L104" s="208"/>
      <c r="M104" s="213"/>
      <c r="N104" s="214"/>
      <c r="O104" s="214"/>
      <c r="P104" s="214"/>
      <c r="Q104" s="214"/>
      <c r="R104" s="214"/>
      <c r="S104" s="214"/>
      <c r="T104" s="2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09" t="s">
        <v>144</v>
      </c>
      <c r="AU104" s="209" t="s">
        <v>82</v>
      </c>
      <c r="AV104" s="15" t="s">
        <v>140</v>
      </c>
      <c r="AW104" s="15" t="s">
        <v>33</v>
      </c>
      <c r="AX104" s="15" t="s">
        <v>80</v>
      </c>
      <c r="AY104" s="209" t="s">
        <v>133</v>
      </c>
    </row>
    <row r="105" s="2" customFormat="1" ht="16.5" customHeight="1">
      <c r="A105" s="39"/>
      <c r="B105" s="173"/>
      <c r="C105" s="174" t="s">
        <v>168</v>
      </c>
      <c r="D105" s="174" t="s">
        <v>135</v>
      </c>
      <c r="E105" s="175" t="s">
        <v>1136</v>
      </c>
      <c r="F105" s="176" t="s">
        <v>1137</v>
      </c>
      <c r="G105" s="177" t="s">
        <v>1128</v>
      </c>
      <c r="H105" s="178">
        <v>1</v>
      </c>
      <c r="I105" s="179"/>
      <c r="J105" s="180">
        <f>ROUND(I105*H105,2)</f>
        <v>0</v>
      </c>
      <c r="K105" s="176" t="s">
        <v>812</v>
      </c>
      <c r="L105" s="40"/>
      <c r="M105" s="181" t="s">
        <v>3</v>
      </c>
      <c r="N105" s="182" t="s">
        <v>43</v>
      </c>
      <c r="O105" s="7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85" t="s">
        <v>1129</v>
      </c>
      <c r="AT105" s="185" t="s">
        <v>135</v>
      </c>
      <c r="AU105" s="185" t="s">
        <v>82</v>
      </c>
      <c r="AY105" s="20" t="s">
        <v>133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20" t="s">
        <v>80</v>
      </c>
      <c r="BK105" s="186">
        <f>ROUND(I105*H105,2)</f>
        <v>0</v>
      </c>
      <c r="BL105" s="20" t="s">
        <v>1129</v>
      </c>
      <c r="BM105" s="185" t="s">
        <v>1138</v>
      </c>
    </row>
    <row r="106" s="2" customFormat="1">
      <c r="A106" s="39"/>
      <c r="B106" s="40"/>
      <c r="C106" s="39"/>
      <c r="D106" s="187" t="s">
        <v>142</v>
      </c>
      <c r="E106" s="39"/>
      <c r="F106" s="188" t="s">
        <v>1139</v>
      </c>
      <c r="G106" s="39"/>
      <c r="H106" s="39"/>
      <c r="I106" s="189"/>
      <c r="J106" s="39"/>
      <c r="K106" s="39"/>
      <c r="L106" s="40"/>
      <c r="M106" s="190"/>
      <c r="N106" s="191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142</v>
      </c>
      <c r="AU106" s="20" t="s">
        <v>82</v>
      </c>
    </row>
    <row r="107" s="14" customFormat="1">
      <c r="A107" s="14"/>
      <c r="B107" s="200"/>
      <c r="C107" s="14"/>
      <c r="D107" s="193" t="s">
        <v>144</v>
      </c>
      <c r="E107" s="201" t="s">
        <v>3</v>
      </c>
      <c r="F107" s="202" t="s">
        <v>1140</v>
      </c>
      <c r="G107" s="14"/>
      <c r="H107" s="203">
        <v>1</v>
      </c>
      <c r="I107" s="204"/>
      <c r="J107" s="14"/>
      <c r="K107" s="14"/>
      <c r="L107" s="200"/>
      <c r="M107" s="205"/>
      <c r="N107" s="206"/>
      <c r="O107" s="206"/>
      <c r="P107" s="206"/>
      <c r="Q107" s="206"/>
      <c r="R107" s="206"/>
      <c r="S107" s="206"/>
      <c r="T107" s="20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01" t="s">
        <v>144</v>
      </c>
      <c r="AU107" s="201" t="s">
        <v>82</v>
      </c>
      <c r="AV107" s="14" t="s">
        <v>82</v>
      </c>
      <c r="AW107" s="14" t="s">
        <v>33</v>
      </c>
      <c r="AX107" s="14" t="s">
        <v>72</v>
      </c>
      <c r="AY107" s="201" t="s">
        <v>133</v>
      </c>
    </row>
    <row r="108" s="15" customFormat="1">
      <c r="A108" s="15"/>
      <c r="B108" s="208"/>
      <c r="C108" s="15"/>
      <c r="D108" s="193" t="s">
        <v>144</v>
      </c>
      <c r="E108" s="209" t="s">
        <v>3</v>
      </c>
      <c r="F108" s="210" t="s">
        <v>161</v>
      </c>
      <c r="G108" s="15"/>
      <c r="H108" s="211">
        <v>1</v>
      </c>
      <c r="I108" s="212"/>
      <c r="J108" s="15"/>
      <c r="K108" s="15"/>
      <c r="L108" s="208"/>
      <c r="M108" s="213"/>
      <c r="N108" s="214"/>
      <c r="O108" s="214"/>
      <c r="P108" s="214"/>
      <c r="Q108" s="214"/>
      <c r="R108" s="214"/>
      <c r="S108" s="214"/>
      <c r="T108" s="2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09" t="s">
        <v>144</v>
      </c>
      <c r="AU108" s="209" t="s">
        <v>82</v>
      </c>
      <c r="AV108" s="15" t="s">
        <v>140</v>
      </c>
      <c r="AW108" s="15" t="s">
        <v>33</v>
      </c>
      <c r="AX108" s="15" t="s">
        <v>80</v>
      </c>
      <c r="AY108" s="209" t="s">
        <v>133</v>
      </c>
    </row>
    <row r="109" s="2" customFormat="1" ht="16.5" customHeight="1">
      <c r="A109" s="39"/>
      <c r="B109" s="173"/>
      <c r="C109" s="174" t="s">
        <v>175</v>
      </c>
      <c r="D109" s="174" t="s">
        <v>135</v>
      </c>
      <c r="E109" s="175" t="s">
        <v>1141</v>
      </c>
      <c r="F109" s="176" t="s">
        <v>1142</v>
      </c>
      <c r="G109" s="177" t="s">
        <v>1128</v>
      </c>
      <c r="H109" s="178">
        <v>1</v>
      </c>
      <c r="I109" s="179"/>
      <c r="J109" s="180">
        <f>ROUND(I109*H109,2)</f>
        <v>0</v>
      </c>
      <c r="K109" s="176" t="s">
        <v>812</v>
      </c>
      <c r="L109" s="40"/>
      <c r="M109" s="181" t="s">
        <v>3</v>
      </c>
      <c r="N109" s="182" t="s">
        <v>43</v>
      </c>
      <c r="O109" s="73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85" t="s">
        <v>1129</v>
      </c>
      <c r="AT109" s="185" t="s">
        <v>135</v>
      </c>
      <c r="AU109" s="185" t="s">
        <v>82</v>
      </c>
      <c r="AY109" s="20" t="s">
        <v>133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0" t="s">
        <v>80</v>
      </c>
      <c r="BK109" s="186">
        <f>ROUND(I109*H109,2)</f>
        <v>0</v>
      </c>
      <c r="BL109" s="20" t="s">
        <v>1129</v>
      </c>
      <c r="BM109" s="185" t="s">
        <v>1143</v>
      </c>
    </row>
    <row r="110" s="2" customFormat="1">
      <c r="A110" s="39"/>
      <c r="B110" s="40"/>
      <c r="C110" s="39"/>
      <c r="D110" s="187" t="s">
        <v>142</v>
      </c>
      <c r="E110" s="39"/>
      <c r="F110" s="188" t="s">
        <v>1144</v>
      </c>
      <c r="G110" s="39"/>
      <c r="H110" s="39"/>
      <c r="I110" s="189"/>
      <c r="J110" s="39"/>
      <c r="K110" s="39"/>
      <c r="L110" s="40"/>
      <c r="M110" s="190"/>
      <c r="N110" s="191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142</v>
      </c>
      <c r="AU110" s="20" t="s">
        <v>82</v>
      </c>
    </row>
    <row r="111" s="14" customFormat="1">
      <c r="A111" s="14"/>
      <c r="B111" s="200"/>
      <c r="C111" s="14"/>
      <c r="D111" s="193" t="s">
        <v>144</v>
      </c>
      <c r="E111" s="201" t="s">
        <v>3</v>
      </c>
      <c r="F111" s="202" t="s">
        <v>1145</v>
      </c>
      <c r="G111" s="14"/>
      <c r="H111" s="203">
        <v>1</v>
      </c>
      <c r="I111" s="204"/>
      <c r="J111" s="14"/>
      <c r="K111" s="14"/>
      <c r="L111" s="200"/>
      <c r="M111" s="205"/>
      <c r="N111" s="206"/>
      <c r="O111" s="206"/>
      <c r="P111" s="206"/>
      <c r="Q111" s="206"/>
      <c r="R111" s="206"/>
      <c r="S111" s="206"/>
      <c r="T111" s="20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01" t="s">
        <v>144</v>
      </c>
      <c r="AU111" s="201" t="s">
        <v>82</v>
      </c>
      <c r="AV111" s="14" t="s">
        <v>82</v>
      </c>
      <c r="AW111" s="14" t="s">
        <v>33</v>
      </c>
      <c r="AX111" s="14" t="s">
        <v>72</v>
      </c>
      <c r="AY111" s="201" t="s">
        <v>133</v>
      </c>
    </row>
    <row r="112" s="15" customFormat="1">
      <c r="A112" s="15"/>
      <c r="B112" s="208"/>
      <c r="C112" s="15"/>
      <c r="D112" s="193" t="s">
        <v>144</v>
      </c>
      <c r="E112" s="209" t="s">
        <v>3</v>
      </c>
      <c r="F112" s="210" t="s">
        <v>161</v>
      </c>
      <c r="G112" s="15"/>
      <c r="H112" s="211">
        <v>1</v>
      </c>
      <c r="I112" s="212"/>
      <c r="J112" s="15"/>
      <c r="K112" s="15"/>
      <c r="L112" s="208"/>
      <c r="M112" s="213"/>
      <c r="N112" s="214"/>
      <c r="O112" s="214"/>
      <c r="P112" s="214"/>
      <c r="Q112" s="214"/>
      <c r="R112" s="214"/>
      <c r="S112" s="214"/>
      <c r="T112" s="2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09" t="s">
        <v>144</v>
      </c>
      <c r="AU112" s="209" t="s">
        <v>82</v>
      </c>
      <c r="AV112" s="15" t="s">
        <v>140</v>
      </c>
      <c r="AW112" s="15" t="s">
        <v>33</v>
      </c>
      <c r="AX112" s="15" t="s">
        <v>80</v>
      </c>
      <c r="AY112" s="209" t="s">
        <v>133</v>
      </c>
    </row>
    <row r="113" s="2" customFormat="1" ht="16.5" customHeight="1">
      <c r="A113" s="39"/>
      <c r="B113" s="173"/>
      <c r="C113" s="174" t="s">
        <v>182</v>
      </c>
      <c r="D113" s="174" t="s">
        <v>135</v>
      </c>
      <c r="E113" s="175" t="s">
        <v>1146</v>
      </c>
      <c r="F113" s="176" t="s">
        <v>1147</v>
      </c>
      <c r="G113" s="177" t="s">
        <v>1128</v>
      </c>
      <c r="H113" s="178">
        <v>1</v>
      </c>
      <c r="I113" s="179"/>
      <c r="J113" s="180">
        <f>ROUND(I113*H113,2)</f>
        <v>0</v>
      </c>
      <c r="K113" s="176" t="s">
        <v>812</v>
      </c>
      <c r="L113" s="40"/>
      <c r="M113" s="181" t="s">
        <v>3</v>
      </c>
      <c r="N113" s="182" t="s">
        <v>43</v>
      </c>
      <c r="O113" s="73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85" t="s">
        <v>1129</v>
      </c>
      <c r="AT113" s="185" t="s">
        <v>135</v>
      </c>
      <c r="AU113" s="185" t="s">
        <v>82</v>
      </c>
      <c r="AY113" s="20" t="s">
        <v>133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0" t="s">
        <v>80</v>
      </c>
      <c r="BK113" s="186">
        <f>ROUND(I113*H113,2)</f>
        <v>0</v>
      </c>
      <c r="BL113" s="20" t="s">
        <v>1129</v>
      </c>
      <c r="BM113" s="185" t="s">
        <v>1148</v>
      </c>
    </row>
    <row r="114" s="2" customFormat="1">
      <c r="A114" s="39"/>
      <c r="B114" s="40"/>
      <c r="C114" s="39"/>
      <c r="D114" s="187" t="s">
        <v>142</v>
      </c>
      <c r="E114" s="39"/>
      <c r="F114" s="188" t="s">
        <v>1149</v>
      </c>
      <c r="G114" s="39"/>
      <c r="H114" s="39"/>
      <c r="I114" s="189"/>
      <c r="J114" s="39"/>
      <c r="K114" s="39"/>
      <c r="L114" s="40"/>
      <c r="M114" s="190"/>
      <c r="N114" s="191"/>
      <c r="O114" s="73"/>
      <c r="P114" s="73"/>
      <c r="Q114" s="73"/>
      <c r="R114" s="73"/>
      <c r="S114" s="73"/>
      <c r="T114" s="74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20" t="s">
        <v>142</v>
      </c>
      <c r="AU114" s="20" t="s">
        <v>82</v>
      </c>
    </row>
    <row r="115" s="14" customFormat="1">
      <c r="A115" s="14"/>
      <c r="B115" s="200"/>
      <c r="C115" s="14"/>
      <c r="D115" s="193" t="s">
        <v>144</v>
      </c>
      <c r="E115" s="201" t="s">
        <v>3</v>
      </c>
      <c r="F115" s="202" t="s">
        <v>1150</v>
      </c>
      <c r="G115" s="14"/>
      <c r="H115" s="203">
        <v>1</v>
      </c>
      <c r="I115" s="204"/>
      <c r="J115" s="14"/>
      <c r="K115" s="14"/>
      <c r="L115" s="200"/>
      <c r="M115" s="205"/>
      <c r="N115" s="206"/>
      <c r="O115" s="206"/>
      <c r="P115" s="206"/>
      <c r="Q115" s="206"/>
      <c r="R115" s="206"/>
      <c r="S115" s="206"/>
      <c r="T115" s="20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01" t="s">
        <v>144</v>
      </c>
      <c r="AU115" s="201" t="s">
        <v>82</v>
      </c>
      <c r="AV115" s="14" t="s">
        <v>82</v>
      </c>
      <c r="AW115" s="14" t="s">
        <v>33</v>
      </c>
      <c r="AX115" s="14" t="s">
        <v>72</v>
      </c>
      <c r="AY115" s="201" t="s">
        <v>133</v>
      </c>
    </row>
    <row r="116" s="15" customFormat="1">
      <c r="A116" s="15"/>
      <c r="B116" s="208"/>
      <c r="C116" s="15"/>
      <c r="D116" s="193" t="s">
        <v>144</v>
      </c>
      <c r="E116" s="209" t="s">
        <v>3</v>
      </c>
      <c r="F116" s="210" t="s">
        <v>161</v>
      </c>
      <c r="G116" s="15"/>
      <c r="H116" s="211">
        <v>1</v>
      </c>
      <c r="I116" s="212"/>
      <c r="J116" s="15"/>
      <c r="K116" s="15"/>
      <c r="L116" s="208"/>
      <c r="M116" s="213"/>
      <c r="N116" s="214"/>
      <c r="O116" s="214"/>
      <c r="P116" s="214"/>
      <c r="Q116" s="214"/>
      <c r="R116" s="214"/>
      <c r="S116" s="214"/>
      <c r="T116" s="2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09" t="s">
        <v>144</v>
      </c>
      <c r="AU116" s="209" t="s">
        <v>82</v>
      </c>
      <c r="AV116" s="15" t="s">
        <v>140</v>
      </c>
      <c r="AW116" s="15" t="s">
        <v>33</v>
      </c>
      <c r="AX116" s="15" t="s">
        <v>80</v>
      </c>
      <c r="AY116" s="209" t="s">
        <v>133</v>
      </c>
    </row>
    <row r="117" s="2" customFormat="1" ht="16.5" customHeight="1">
      <c r="A117" s="39"/>
      <c r="B117" s="173"/>
      <c r="C117" s="174" t="s">
        <v>190</v>
      </c>
      <c r="D117" s="174" t="s">
        <v>135</v>
      </c>
      <c r="E117" s="175" t="s">
        <v>1151</v>
      </c>
      <c r="F117" s="176" t="s">
        <v>1147</v>
      </c>
      <c r="G117" s="177" t="s">
        <v>1128</v>
      </c>
      <c r="H117" s="178">
        <v>1</v>
      </c>
      <c r="I117" s="179"/>
      <c r="J117" s="180">
        <f>ROUND(I117*H117,2)</f>
        <v>0</v>
      </c>
      <c r="K117" s="176" t="s">
        <v>3</v>
      </c>
      <c r="L117" s="40"/>
      <c r="M117" s="181" t="s">
        <v>3</v>
      </c>
      <c r="N117" s="182" t="s">
        <v>43</v>
      </c>
      <c r="O117" s="73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85" t="s">
        <v>1129</v>
      </c>
      <c r="AT117" s="185" t="s">
        <v>135</v>
      </c>
      <c r="AU117" s="185" t="s">
        <v>82</v>
      </c>
      <c r="AY117" s="20" t="s">
        <v>133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20" t="s">
        <v>80</v>
      </c>
      <c r="BK117" s="186">
        <f>ROUND(I117*H117,2)</f>
        <v>0</v>
      </c>
      <c r="BL117" s="20" t="s">
        <v>1129</v>
      </c>
      <c r="BM117" s="185" t="s">
        <v>1152</v>
      </c>
    </row>
    <row r="118" s="14" customFormat="1">
      <c r="A118" s="14"/>
      <c r="B118" s="200"/>
      <c r="C118" s="14"/>
      <c r="D118" s="193" t="s">
        <v>144</v>
      </c>
      <c r="E118" s="201" t="s">
        <v>3</v>
      </c>
      <c r="F118" s="202" t="s">
        <v>1153</v>
      </c>
      <c r="G118" s="14"/>
      <c r="H118" s="203">
        <v>1</v>
      </c>
      <c r="I118" s="204"/>
      <c r="J118" s="14"/>
      <c r="K118" s="14"/>
      <c r="L118" s="200"/>
      <c r="M118" s="205"/>
      <c r="N118" s="206"/>
      <c r="O118" s="206"/>
      <c r="P118" s="206"/>
      <c r="Q118" s="206"/>
      <c r="R118" s="206"/>
      <c r="S118" s="206"/>
      <c r="T118" s="20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01" t="s">
        <v>144</v>
      </c>
      <c r="AU118" s="201" t="s">
        <v>82</v>
      </c>
      <c r="AV118" s="14" t="s">
        <v>82</v>
      </c>
      <c r="AW118" s="14" t="s">
        <v>33</v>
      </c>
      <c r="AX118" s="14" t="s">
        <v>72</v>
      </c>
      <c r="AY118" s="201" t="s">
        <v>133</v>
      </c>
    </row>
    <row r="119" s="15" customFormat="1">
      <c r="A119" s="15"/>
      <c r="B119" s="208"/>
      <c r="C119" s="15"/>
      <c r="D119" s="193" t="s">
        <v>144</v>
      </c>
      <c r="E119" s="209" t="s">
        <v>3</v>
      </c>
      <c r="F119" s="210" t="s">
        <v>161</v>
      </c>
      <c r="G119" s="15"/>
      <c r="H119" s="211">
        <v>1</v>
      </c>
      <c r="I119" s="212"/>
      <c r="J119" s="15"/>
      <c r="K119" s="15"/>
      <c r="L119" s="208"/>
      <c r="M119" s="213"/>
      <c r="N119" s="214"/>
      <c r="O119" s="214"/>
      <c r="P119" s="214"/>
      <c r="Q119" s="214"/>
      <c r="R119" s="214"/>
      <c r="S119" s="214"/>
      <c r="T119" s="2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09" t="s">
        <v>144</v>
      </c>
      <c r="AU119" s="209" t="s">
        <v>82</v>
      </c>
      <c r="AV119" s="15" t="s">
        <v>140</v>
      </c>
      <c r="AW119" s="15" t="s">
        <v>33</v>
      </c>
      <c r="AX119" s="15" t="s">
        <v>80</v>
      </c>
      <c r="AY119" s="209" t="s">
        <v>133</v>
      </c>
    </row>
    <row r="120" s="2" customFormat="1" ht="16.5" customHeight="1">
      <c r="A120" s="39"/>
      <c r="B120" s="173"/>
      <c r="C120" s="174" t="s">
        <v>196</v>
      </c>
      <c r="D120" s="174" t="s">
        <v>135</v>
      </c>
      <c r="E120" s="175" t="s">
        <v>1154</v>
      </c>
      <c r="F120" s="176" t="s">
        <v>1147</v>
      </c>
      <c r="G120" s="177" t="s">
        <v>1128</v>
      </c>
      <c r="H120" s="178">
        <v>1</v>
      </c>
      <c r="I120" s="179"/>
      <c r="J120" s="180">
        <f>ROUND(I120*H120,2)</f>
        <v>0</v>
      </c>
      <c r="K120" s="176" t="s">
        <v>3</v>
      </c>
      <c r="L120" s="40"/>
      <c r="M120" s="181" t="s">
        <v>3</v>
      </c>
      <c r="N120" s="182" t="s">
        <v>43</v>
      </c>
      <c r="O120" s="73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85" t="s">
        <v>1129</v>
      </c>
      <c r="AT120" s="185" t="s">
        <v>135</v>
      </c>
      <c r="AU120" s="185" t="s">
        <v>82</v>
      </c>
      <c r="AY120" s="20" t="s">
        <v>133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20" t="s">
        <v>80</v>
      </c>
      <c r="BK120" s="186">
        <f>ROUND(I120*H120,2)</f>
        <v>0</v>
      </c>
      <c r="BL120" s="20" t="s">
        <v>1129</v>
      </c>
      <c r="BM120" s="185" t="s">
        <v>1155</v>
      </c>
    </row>
    <row r="121" s="14" customFormat="1">
      <c r="A121" s="14"/>
      <c r="B121" s="200"/>
      <c r="C121" s="14"/>
      <c r="D121" s="193" t="s">
        <v>144</v>
      </c>
      <c r="E121" s="201" t="s">
        <v>3</v>
      </c>
      <c r="F121" s="202" t="s">
        <v>1156</v>
      </c>
      <c r="G121" s="14"/>
      <c r="H121" s="203">
        <v>1</v>
      </c>
      <c r="I121" s="204"/>
      <c r="J121" s="14"/>
      <c r="K121" s="14"/>
      <c r="L121" s="200"/>
      <c r="M121" s="205"/>
      <c r="N121" s="206"/>
      <c r="O121" s="206"/>
      <c r="P121" s="206"/>
      <c r="Q121" s="206"/>
      <c r="R121" s="206"/>
      <c r="S121" s="206"/>
      <c r="T121" s="20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01" t="s">
        <v>144</v>
      </c>
      <c r="AU121" s="201" t="s">
        <v>82</v>
      </c>
      <c r="AV121" s="14" t="s">
        <v>82</v>
      </c>
      <c r="AW121" s="14" t="s">
        <v>33</v>
      </c>
      <c r="AX121" s="14" t="s">
        <v>72</v>
      </c>
      <c r="AY121" s="201" t="s">
        <v>133</v>
      </c>
    </row>
    <row r="122" s="15" customFormat="1">
      <c r="A122" s="15"/>
      <c r="B122" s="208"/>
      <c r="C122" s="15"/>
      <c r="D122" s="193" t="s">
        <v>144</v>
      </c>
      <c r="E122" s="209" t="s">
        <v>3</v>
      </c>
      <c r="F122" s="210" t="s">
        <v>161</v>
      </c>
      <c r="G122" s="15"/>
      <c r="H122" s="211">
        <v>1</v>
      </c>
      <c r="I122" s="212"/>
      <c r="J122" s="15"/>
      <c r="K122" s="15"/>
      <c r="L122" s="208"/>
      <c r="M122" s="213"/>
      <c r="N122" s="214"/>
      <c r="O122" s="214"/>
      <c r="P122" s="214"/>
      <c r="Q122" s="214"/>
      <c r="R122" s="214"/>
      <c r="S122" s="214"/>
      <c r="T122" s="2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09" t="s">
        <v>144</v>
      </c>
      <c r="AU122" s="209" t="s">
        <v>82</v>
      </c>
      <c r="AV122" s="15" t="s">
        <v>140</v>
      </c>
      <c r="AW122" s="15" t="s">
        <v>33</v>
      </c>
      <c r="AX122" s="15" t="s">
        <v>80</v>
      </c>
      <c r="AY122" s="209" t="s">
        <v>133</v>
      </c>
    </row>
    <row r="123" s="2" customFormat="1" ht="16.5" customHeight="1">
      <c r="A123" s="39"/>
      <c r="B123" s="173"/>
      <c r="C123" s="174" t="s">
        <v>202</v>
      </c>
      <c r="D123" s="174" t="s">
        <v>135</v>
      </c>
      <c r="E123" s="175" t="s">
        <v>1157</v>
      </c>
      <c r="F123" s="176" t="s">
        <v>1147</v>
      </c>
      <c r="G123" s="177" t="s">
        <v>1128</v>
      </c>
      <c r="H123" s="178">
        <v>1</v>
      </c>
      <c r="I123" s="179"/>
      <c r="J123" s="180">
        <f>ROUND(I123*H123,2)</f>
        <v>0</v>
      </c>
      <c r="K123" s="176" t="s">
        <v>3</v>
      </c>
      <c r="L123" s="40"/>
      <c r="M123" s="181" t="s">
        <v>3</v>
      </c>
      <c r="N123" s="182" t="s">
        <v>43</v>
      </c>
      <c r="O123" s="73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85" t="s">
        <v>1129</v>
      </c>
      <c r="AT123" s="185" t="s">
        <v>135</v>
      </c>
      <c r="AU123" s="185" t="s">
        <v>82</v>
      </c>
      <c r="AY123" s="20" t="s">
        <v>133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20" t="s">
        <v>80</v>
      </c>
      <c r="BK123" s="186">
        <f>ROUND(I123*H123,2)</f>
        <v>0</v>
      </c>
      <c r="BL123" s="20" t="s">
        <v>1129</v>
      </c>
      <c r="BM123" s="185" t="s">
        <v>1158</v>
      </c>
    </row>
    <row r="124" s="14" customFormat="1">
      <c r="A124" s="14"/>
      <c r="B124" s="200"/>
      <c r="C124" s="14"/>
      <c r="D124" s="193" t="s">
        <v>144</v>
      </c>
      <c r="E124" s="201" t="s">
        <v>3</v>
      </c>
      <c r="F124" s="202" t="s">
        <v>1159</v>
      </c>
      <c r="G124" s="14"/>
      <c r="H124" s="203">
        <v>1</v>
      </c>
      <c r="I124" s="204"/>
      <c r="J124" s="14"/>
      <c r="K124" s="14"/>
      <c r="L124" s="200"/>
      <c r="M124" s="205"/>
      <c r="N124" s="206"/>
      <c r="O124" s="206"/>
      <c r="P124" s="206"/>
      <c r="Q124" s="206"/>
      <c r="R124" s="206"/>
      <c r="S124" s="206"/>
      <c r="T124" s="20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01" t="s">
        <v>144</v>
      </c>
      <c r="AU124" s="201" t="s">
        <v>82</v>
      </c>
      <c r="AV124" s="14" t="s">
        <v>82</v>
      </c>
      <c r="AW124" s="14" t="s">
        <v>33</v>
      </c>
      <c r="AX124" s="14" t="s">
        <v>72</v>
      </c>
      <c r="AY124" s="201" t="s">
        <v>133</v>
      </c>
    </row>
    <row r="125" s="15" customFormat="1">
      <c r="A125" s="15"/>
      <c r="B125" s="208"/>
      <c r="C125" s="15"/>
      <c r="D125" s="193" t="s">
        <v>144</v>
      </c>
      <c r="E125" s="209" t="s">
        <v>3</v>
      </c>
      <c r="F125" s="210" t="s">
        <v>161</v>
      </c>
      <c r="G125" s="15"/>
      <c r="H125" s="211">
        <v>1</v>
      </c>
      <c r="I125" s="212"/>
      <c r="J125" s="15"/>
      <c r="K125" s="15"/>
      <c r="L125" s="208"/>
      <c r="M125" s="213"/>
      <c r="N125" s="214"/>
      <c r="O125" s="214"/>
      <c r="P125" s="214"/>
      <c r="Q125" s="214"/>
      <c r="R125" s="214"/>
      <c r="S125" s="214"/>
      <c r="T125" s="2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09" t="s">
        <v>144</v>
      </c>
      <c r="AU125" s="209" t="s">
        <v>82</v>
      </c>
      <c r="AV125" s="15" t="s">
        <v>140</v>
      </c>
      <c r="AW125" s="15" t="s">
        <v>33</v>
      </c>
      <c r="AX125" s="15" t="s">
        <v>80</v>
      </c>
      <c r="AY125" s="209" t="s">
        <v>133</v>
      </c>
    </row>
    <row r="126" s="2" customFormat="1" ht="16.5" customHeight="1">
      <c r="A126" s="39"/>
      <c r="B126" s="173"/>
      <c r="C126" s="174" t="s">
        <v>210</v>
      </c>
      <c r="D126" s="174" t="s">
        <v>135</v>
      </c>
      <c r="E126" s="175" t="s">
        <v>1160</v>
      </c>
      <c r="F126" s="176" t="s">
        <v>1161</v>
      </c>
      <c r="G126" s="177" t="s">
        <v>1128</v>
      </c>
      <c r="H126" s="178">
        <v>1</v>
      </c>
      <c r="I126" s="179"/>
      <c r="J126" s="180">
        <f>ROUND(I126*H126,2)</f>
        <v>0</v>
      </c>
      <c r="K126" s="176" t="s">
        <v>812</v>
      </c>
      <c r="L126" s="40"/>
      <c r="M126" s="181" t="s">
        <v>3</v>
      </c>
      <c r="N126" s="182" t="s">
        <v>43</v>
      </c>
      <c r="O126" s="73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85" t="s">
        <v>1129</v>
      </c>
      <c r="AT126" s="185" t="s">
        <v>135</v>
      </c>
      <c r="AU126" s="185" t="s">
        <v>82</v>
      </c>
      <c r="AY126" s="20" t="s">
        <v>133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20" t="s">
        <v>80</v>
      </c>
      <c r="BK126" s="186">
        <f>ROUND(I126*H126,2)</f>
        <v>0</v>
      </c>
      <c r="BL126" s="20" t="s">
        <v>1129</v>
      </c>
      <c r="BM126" s="185" t="s">
        <v>1162</v>
      </c>
    </row>
    <row r="127" s="2" customFormat="1">
      <c r="A127" s="39"/>
      <c r="B127" s="40"/>
      <c r="C127" s="39"/>
      <c r="D127" s="187" t="s">
        <v>142</v>
      </c>
      <c r="E127" s="39"/>
      <c r="F127" s="188" t="s">
        <v>1163</v>
      </c>
      <c r="G127" s="39"/>
      <c r="H127" s="39"/>
      <c r="I127" s="189"/>
      <c r="J127" s="39"/>
      <c r="K127" s="39"/>
      <c r="L127" s="40"/>
      <c r="M127" s="190"/>
      <c r="N127" s="191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142</v>
      </c>
      <c r="AU127" s="20" t="s">
        <v>82</v>
      </c>
    </row>
    <row r="128" s="2" customFormat="1">
      <c r="A128" s="39"/>
      <c r="B128" s="40"/>
      <c r="C128" s="39"/>
      <c r="D128" s="193" t="s">
        <v>257</v>
      </c>
      <c r="E128" s="39"/>
      <c r="F128" s="226" t="s">
        <v>1164</v>
      </c>
      <c r="G128" s="39"/>
      <c r="H128" s="39"/>
      <c r="I128" s="189"/>
      <c r="J128" s="39"/>
      <c r="K128" s="39"/>
      <c r="L128" s="40"/>
      <c r="M128" s="190"/>
      <c r="N128" s="191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20" t="s">
        <v>257</v>
      </c>
      <c r="AU128" s="20" t="s">
        <v>82</v>
      </c>
    </row>
    <row r="129" s="14" customFormat="1">
      <c r="A129" s="14"/>
      <c r="B129" s="200"/>
      <c r="C129" s="14"/>
      <c r="D129" s="193" t="s">
        <v>144</v>
      </c>
      <c r="E129" s="201" t="s">
        <v>3</v>
      </c>
      <c r="F129" s="202" t="s">
        <v>80</v>
      </c>
      <c r="G129" s="14"/>
      <c r="H129" s="203">
        <v>1</v>
      </c>
      <c r="I129" s="204"/>
      <c r="J129" s="14"/>
      <c r="K129" s="14"/>
      <c r="L129" s="200"/>
      <c r="M129" s="205"/>
      <c r="N129" s="206"/>
      <c r="O129" s="206"/>
      <c r="P129" s="206"/>
      <c r="Q129" s="206"/>
      <c r="R129" s="206"/>
      <c r="S129" s="206"/>
      <c r="T129" s="20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1" t="s">
        <v>144</v>
      </c>
      <c r="AU129" s="201" t="s">
        <v>82</v>
      </c>
      <c r="AV129" s="14" t="s">
        <v>82</v>
      </c>
      <c r="AW129" s="14" t="s">
        <v>33</v>
      </c>
      <c r="AX129" s="14" t="s">
        <v>72</v>
      </c>
      <c r="AY129" s="201" t="s">
        <v>133</v>
      </c>
    </row>
    <row r="130" s="15" customFormat="1">
      <c r="A130" s="15"/>
      <c r="B130" s="208"/>
      <c r="C130" s="15"/>
      <c r="D130" s="193" t="s">
        <v>144</v>
      </c>
      <c r="E130" s="209" t="s">
        <v>3</v>
      </c>
      <c r="F130" s="210" t="s">
        <v>161</v>
      </c>
      <c r="G130" s="15"/>
      <c r="H130" s="211">
        <v>1</v>
      </c>
      <c r="I130" s="212"/>
      <c r="J130" s="15"/>
      <c r="K130" s="15"/>
      <c r="L130" s="208"/>
      <c r="M130" s="213"/>
      <c r="N130" s="214"/>
      <c r="O130" s="214"/>
      <c r="P130" s="214"/>
      <c r="Q130" s="214"/>
      <c r="R130" s="214"/>
      <c r="S130" s="214"/>
      <c r="T130" s="2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9" t="s">
        <v>144</v>
      </c>
      <c r="AU130" s="209" t="s">
        <v>82</v>
      </c>
      <c r="AV130" s="15" t="s">
        <v>140</v>
      </c>
      <c r="AW130" s="15" t="s">
        <v>33</v>
      </c>
      <c r="AX130" s="15" t="s">
        <v>80</v>
      </c>
      <c r="AY130" s="209" t="s">
        <v>133</v>
      </c>
    </row>
    <row r="131" s="12" customFormat="1" ht="22.8" customHeight="1">
      <c r="A131" s="12"/>
      <c r="B131" s="160"/>
      <c r="C131" s="12"/>
      <c r="D131" s="161" t="s">
        <v>71</v>
      </c>
      <c r="E131" s="171" t="s">
        <v>1165</v>
      </c>
      <c r="F131" s="171" t="s">
        <v>1166</v>
      </c>
      <c r="G131" s="12"/>
      <c r="H131" s="12"/>
      <c r="I131" s="163"/>
      <c r="J131" s="172">
        <f>BK131</f>
        <v>0</v>
      </c>
      <c r="K131" s="12"/>
      <c r="L131" s="160"/>
      <c r="M131" s="165"/>
      <c r="N131" s="166"/>
      <c r="O131" s="166"/>
      <c r="P131" s="167">
        <f>SUM(P132:P137)</f>
        <v>0</v>
      </c>
      <c r="Q131" s="166"/>
      <c r="R131" s="167">
        <f>SUM(R132:R137)</f>
        <v>4.4000000000000004</v>
      </c>
      <c r="S131" s="166"/>
      <c r="T131" s="168">
        <f>SUM(T132:T137)</f>
        <v>20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1" t="s">
        <v>168</v>
      </c>
      <c r="AT131" s="169" t="s">
        <v>71</v>
      </c>
      <c r="AU131" s="169" t="s">
        <v>80</v>
      </c>
      <c r="AY131" s="161" t="s">
        <v>133</v>
      </c>
      <c r="BK131" s="170">
        <f>SUM(BK132:BK137)</f>
        <v>0</v>
      </c>
    </row>
    <row r="132" s="2" customFormat="1" ht="24.15" customHeight="1">
      <c r="A132" s="39"/>
      <c r="B132" s="173"/>
      <c r="C132" s="174" t="s">
        <v>217</v>
      </c>
      <c r="D132" s="174" t="s">
        <v>135</v>
      </c>
      <c r="E132" s="175" t="s">
        <v>1167</v>
      </c>
      <c r="F132" s="176" t="s">
        <v>1168</v>
      </c>
      <c r="G132" s="177" t="s">
        <v>227</v>
      </c>
      <c r="H132" s="178">
        <v>80</v>
      </c>
      <c r="I132" s="179"/>
      <c r="J132" s="180">
        <f>ROUND(I132*H132,2)</f>
        <v>0</v>
      </c>
      <c r="K132" s="176" t="s">
        <v>3</v>
      </c>
      <c r="L132" s="40"/>
      <c r="M132" s="181" t="s">
        <v>3</v>
      </c>
      <c r="N132" s="182" t="s">
        <v>43</v>
      </c>
      <c r="O132" s="73"/>
      <c r="P132" s="183">
        <f>O132*H132</f>
        <v>0</v>
      </c>
      <c r="Q132" s="183">
        <v>0.055</v>
      </c>
      <c r="R132" s="183">
        <f>Q132*H132</f>
        <v>4.4000000000000004</v>
      </c>
      <c r="S132" s="183">
        <v>0.25</v>
      </c>
      <c r="T132" s="184">
        <f>S132*H132</f>
        <v>20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85" t="s">
        <v>1129</v>
      </c>
      <c r="AT132" s="185" t="s">
        <v>135</v>
      </c>
      <c r="AU132" s="185" t="s">
        <v>82</v>
      </c>
      <c r="AY132" s="20" t="s">
        <v>133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20" t="s">
        <v>80</v>
      </c>
      <c r="BK132" s="186">
        <f>ROUND(I132*H132,2)</f>
        <v>0</v>
      </c>
      <c r="BL132" s="20" t="s">
        <v>1129</v>
      </c>
      <c r="BM132" s="185" t="s">
        <v>1169</v>
      </c>
    </row>
    <row r="133" s="2" customFormat="1">
      <c r="A133" s="39"/>
      <c r="B133" s="40"/>
      <c r="C133" s="39"/>
      <c r="D133" s="193" t="s">
        <v>257</v>
      </c>
      <c r="E133" s="39"/>
      <c r="F133" s="226" t="s">
        <v>1170</v>
      </c>
      <c r="G133" s="39"/>
      <c r="H133" s="39"/>
      <c r="I133" s="189"/>
      <c r="J133" s="39"/>
      <c r="K133" s="39"/>
      <c r="L133" s="40"/>
      <c r="M133" s="190"/>
      <c r="N133" s="191"/>
      <c r="O133" s="73"/>
      <c r="P133" s="73"/>
      <c r="Q133" s="73"/>
      <c r="R133" s="73"/>
      <c r="S133" s="73"/>
      <c r="T133" s="7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20" t="s">
        <v>257</v>
      </c>
      <c r="AU133" s="20" t="s">
        <v>82</v>
      </c>
    </row>
    <row r="134" s="13" customFormat="1">
      <c r="A134" s="13"/>
      <c r="B134" s="192"/>
      <c r="C134" s="13"/>
      <c r="D134" s="193" t="s">
        <v>144</v>
      </c>
      <c r="E134" s="194" t="s">
        <v>3</v>
      </c>
      <c r="F134" s="195" t="s">
        <v>1171</v>
      </c>
      <c r="G134" s="13"/>
      <c r="H134" s="194" t="s">
        <v>3</v>
      </c>
      <c r="I134" s="196"/>
      <c r="J134" s="13"/>
      <c r="K134" s="13"/>
      <c r="L134" s="192"/>
      <c r="M134" s="197"/>
      <c r="N134" s="198"/>
      <c r="O134" s="198"/>
      <c r="P134" s="198"/>
      <c r="Q134" s="198"/>
      <c r="R134" s="198"/>
      <c r="S134" s="198"/>
      <c r="T134" s="19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4" t="s">
        <v>144</v>
      </c>
      <c r="AU134" s="194" t="s">
        <v>82</v>
      </c>
      <c r="AV134" s="13" t="s">
        <v>80</v>
      </c>
      <c r="AW134" s="13" t="s">
        <v>33</v>
      </c>
      <c r="AX134" s="13" t="s">
        <v>72</v>
      </c>
      <c r="AY134" s="194" t="s">
        <v>133</v>
      </c>
    </row>
    <row r="135" s="13" customFormat="1">
      <c r="A135" s="13"/>
      <c r="B135" s="192"/>
      <c r="C135" s="13"/>
      <c r="D135" s="193" t="s">
        <v>144</v>
      </c>
      <c r="E135" s="194" t="s">
        <v>3</v>
      </c>
      <c r="F135" s="195" t="s">
        <v>1172</v>
      </c>
      <c r="G135" s="13"/>
      <c r="H135" s="194" t="s">
        <v>3</v>
      </c>
      <c r="I135" s="196"/>
      <c r="J135" s="13"/>
      <c r="K135" s="13"/>
      <c r="L135" s="192"/>
      <c r="M135" s="197"/>
      <c r="N135" s="198"/>
      <c r="O135" s="198"/>
      <c r="P135" s="198"/>
      <c r="Q135" s="198"/>
      <c r="R135" s="198"/>
      <c r="S135" s="198"/>
      <c r="T135" s="19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4" t="s">
        <v>144</v>
      </c>
      <c r="AU135" s="194" t="s">
        <v>82</v>
      </c>
      <c r="AV135" s="13" t="s">
        <v>80</v>
      </c>
      <c r="AW135" s="13" t="s">
        <v>33</v>
      </c>
      <c r="AX135" s="13" t="s">
        <v>72</v>
      </c>
      <c r="AY135" s="194" t="s">
        <v>133</v>
      </c>
    </row>
    <row r="136" s="14" customFormat="1">
      <c r="A136" s="14"/>
      <c r="B136" s="200"/>
      <c r="C136" s="14"/>
      <c r="D136" s="193" t="s">
        <v>144</v>
      </c>
      <c r="E136" s="201" t="s">
        <v>3</v>
      </c>
      <c r="F136" s="202" t="s">
        <v>1173</v>
      </c>
      <c r="G136" s="14"/>
      <c r="H136" s="203">
        <v>80</v>
      </c>
      <c r="I136" s="204"/>
      <c r="J136" s="14"/>
      <c r="K136" s="14"/>
      <c r="L136" s="200"/>
      <c r="M136" s="205"/>
      <c r="N136" s="206"/>
      <c r="O136" s="206"/>
      <c r="P136" s="206"/>
      <c r="Q136" s="206"/>
      <c r="R136" s="206"/>
      <c r="S136" s="206"/>
      <c r="T136" s="20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1" t="s">
        <v>144</v>
      </c>
      <c r="AU136" s="201" t="s">
        <v>82</v>
      </c>
      <c r="AV136" s="14" t="s">
        <v>82</v>
      </c>
      <c r="AW136" s="14" t="s">
        <v>33</v>
      </c>
      <c r="AX136" s="14" t="s">
        <v>72</v>
      </c>
      <c r="AY136" s="201" t="s">
        <v>133</v>
      </c>
    </row>
    <row r="137" s="15" customFormat="1">
      <c r="A137" s="15"/>
      <c r="B137" s="208"/>
      <c r="C137" s="15"/>
      <c r="D137" s="193" t="s">
        <v>144</v>
      </c>
      <c r="E137" s="209" t="s">
        <v>3</v>
      </c>
      <c r="F137" s="210" t="s">
        <v>161</v>
      </c>
      <c r="G137" s="15"/>
      <c r="H137" s="211">
        <v>80</v>
      </c>
      <c r="I137" s="212"/>
      <c r="J137" s="15"/>
      <c r="K137" s="15"/>
      <c r="L137" s="208"/>
      <c r="M137" s="213"/>
      <c r="N137" s="214"/>
      <c r="O137" s="214"/>
      <c r="P137" s="214"/>
      <c r="Q137" s="214"/>
      <c r="R137" s="214"/>
      <c r="S137" s="214"/>
      <c r="T137" s="2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9" t="s">
        <v>144</v>
      </c>
      <c r="AU137" s="209" t="s">
        <v>82</v>
      </c>
      <c r="AV137" s="15" t="s">
        <v>140</v>
      </c>
      <c r="AW137" s="15" t="s">
        <v>33</v>
      </c>
      <c r="AX137" s="15" t="s">
        <v>80</v>
      </c>
      <c r="AY137" s="209" t="s">
        <v>133</v>
      </c>
    </row>
    <row r="138" s="12" customFormat="1" ht="22.8" customHeight="1">
      <c r="A138" s="12"/>
      <c r="B138" s="160"/>
      <c r="C138" s="12"/>
      <c r="D138" s="161" t="s">
        <v>71</v>
      </c>
      <c r="E138" s="171" t="s">
        <v>1174</v>
      </c>
      <c r="F138" s="171" t="s">
        <v>1175</v>
      </c>
      <c r="G138" s="12"/>
      <c r="H138" s="12"/>
      <c r="I138" s="163"/>
      <c r="J138" s="172">
        <f>BK138</f>
        <v>0</v>
      </c>
      <c r="K138" s="12"/>
      <c r="L138" s="160"/>
      <c r="M138" s="165"/>
      <c r="N138" s="166"/>
      <c r="O138" s="166"/>
      <c r="P138" s="167">
        <f>SUM(P139:P149)</f>
        <v>0</v>
      </c>
      <c r="Q138" s="166"/>
      <c r="R138" s="167">
        <f>SUM(R139:R149)</f>
        <v>0</v>
      </c>
      <c r="S138" s="166"/>
      <c r="T138" s="168">
        <f>SUM(T139:T149)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1" t="s">
        <v>168</v>
      </c>
      <c r="AT138" s="169" t="s">
        <v>71</v>
      </c>
      <c r="AU138" s="169" t="s">
        <v>80</v>
      </c>
      <c r="AY138" s="161" t="s">
        <v>133</v>
      </c>
      <c r="BK138" s="170">
        <f>SUM(BK139:BK149)</f>
        <v>0</v>
      </c>
    </row>
    <row r="139" s="2" customFormat="1" ht="16.5" customHeight="1">
      <c r="A139" s="39"/>
      <c r="B139" s="173"/>
      <c r="C139" s="174" t="s">
        <v>224</v>
      </c>
      <c r="D139" s="174" t="s">
        <v>135</v>
      </c>
      <c r="E139" s="175" t="s">
        <v>1176</v>
      </c>
      <c r="F139" s="176" t="s">
        <v>1177</v>
      </c>
      <c r="G139" s="177" t="s">
        <v>1178</v>
      </c>
      <c r="H139" s="246"/>
      <c r="I139" s="179"/>
      <c r="J139" s="180">
        <f>ROUND(I139*H139,2)</f>
        <v>0</v>
      </c>
      <c r="K139" s="176" t="s">
        <v>812</v>
      </c>
      <c r="L139" s="40"/>
      <c r="M139" s="181" t="s">
        <v>3</v>
      </c>
      <c r="N139" s="182" t="s">
        <v>43</v>
      </c>
      <c r="O139" s="73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85" t="s">
        <v>1129</v>
      </c>
      <c r="AT139" s="185" t="s">
        <v>135</v>
      </c>
      <c r="AU139" s="185" t="s">
        <v>82</v>
      </c>
      <c r="AY139" s="20" t="s">
        <v>133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0" t="s">
        <v>80</v>
      </c>
      <c r="BK139" s="186">
        <f>ROUND(I139*H139,2)</f>
        <v>0</v>
      </c>
      <c r="BL139" s="20" t="s">
        <v>1129</v>
      </c>
      <c r="BM139" s="185" t="s">
        <v>1179</v>
      </c>
    </row>
    <row r="140" s="2" customFormat="1">
      <c r="A140" s="39"/>
      <c r="B140" s="40"/>
      <c r="C140" s="39"/>
      <c r="D140" s="187" t="s">
        <v>142</v>
      </c>
      <c r="E140" s="39"/>
      <c r="F140" s="188" t="s">
        <v>1180</v>
      </c>
      <c r="G140" s="39"/>
      <c r="H140" s="39"/>
      <c r="I140" s="189"/>
      <c r="J140" s="39"/>
      <c r="K140" s="39"/>
      <c r="L140" s="40"/>
      <c r="M140" s="190"/>
      <c r="N140" s="191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142</v>
      </c>
      <c r="AU140" s="20" t="s">
        <v>82</v>
      </c>
    </row>
    <row r="141" s="2" customFormat="1">
      <c r="A141" s="39"/>
      <c r="B141" s="40"/>
      <c r="C141" s="39"/>
      <c r="D141" s="193" t="s">
        <v>257</v>
      </c>
      <c r="E141" s="39"/>
      <c r="F141" s="226" t="s">
        <v>1181</v>
      </c>
      <c r="G141" s="39"/>
      <c r="H141" s="39"/>
      <c r="I141" s="189"/>
      <c r="J141" s="39"/>
      <c r="K141" s="39"/>
      <c r="L141" s="40"/>
      <c r="M141" s="190"/>
      <c r="N141" s="191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257</v>
      </c>
      <c r="AU141" s="20" t="s">
        <v>82</v>
      </c>
    </row>
    <row r="142" s="14" customFormat="1">
      <c r="A142" s="14"/>
      <c r="B142" s="200"/>
      <c r="C142" s="14"/>
      <c r="D142" s="193" t="s">
        <v>144</v>
      </c>
      <c r="E142" s="201" t="s">
        <v>3</v>
      </c>
      <c r="F142" s="202" t="s">
        <v>1182</v>
      </c>
      <c r="G142" s="14"/>
      <c r="H142" s="203">
        <v>5901680.2599999998</v>
      </c>
      <c r="I142" s="204"/>
      <c r="J142" s="14"/>
      <c r="K142" s="14"/>
      <c r="L142" s="200"/>
      <c r="M142" s="205"/>
      <c r="N142" s="206"/>
      <c r="O142" s="206"/>
      <c r="P142" s="206"/>
      <c r="Q142" s="206"/>
      <c r="R142" s="206"/>
      <c r="S142" s="206"/>
      <c r="T142" s="20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1" t="s">
        <v>144</v>
      </c>
      <c r="AU142" s="201" t="s">
        <v>82</v>
      </c>
      <c r="AV142" s="14" t="s">
        <v>82</v>
      </c>
      <c r="AW142" s="14" t="s">
        <v>33</v>
      </c>
      <c r="AX142" s="14" t="s">
        <v>72</v>
      </c>
      <c r="AY142" s="201" t="s">
        <v>133</v>
      </c>
    </row>
    <row r="143" s="14" customFormat="1">
      <c r="A143" s="14"/>
      <c r="B143" s="200"/>
      <c r="C143" s="14"/>
      <c r="D143" s="193" t="s">
        <v>144</v>
      </c>
      <c r="E143" s="201" t="s">
        <v>3</v>
      </c>
      <c r="F143" s="202" t="s">
        <v>1183</v>
      </c>
      <c r="G143" s="14"/>
      <c r="H143" s="203">
        <v>1227747.52</v>
      </c>
      <c r="I143" s="204"/>
      <c r="J143" s="14"/>
      <c r="K143" s="14"/>
      <c r="L143" s="200"/>
      <c r="M143" s="205"/>
      <c r="N143" s="206"/>
      <c r="O143" s="206"/>
      <c r="P143" s="206"/>
      <c r="Q143" s="206"/>
      <c r="R143" s="206"/>
      <c r="S143" s="206"/>
      <c r="T143" s="20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1" t="s">
        <v>144</v>
      </c>
      <c r="AU143" s="201" t="s">
        <v>82</v>
      </c>
      <c r="AV143" s="14" t="s">
        <v>82</v>
      </c>
      <c r="AW143" s="14" t="s">
        <v>33</v>
      </c>
      <c r="AX143" s="14" t="s">
        <v>72</v>
      </c>
      <c r="AY143" s="201" t="s">
        <v>133</v>
      </c>
    </row>
    <row r="144" s="14" customFormat="1">
      <c r="A144" s="14"/>
      <c r="B144" s="200"/>
      <c r="C144" s="14"/>
      <c r="D144" s="193" t="s">
        <v>144</v>
      </c>
      <c r="E144" s="201" t="s">
        <v>3</v>
      </c>
      <c r="F144" s="202" t="s">
        <v>1184</v>
      </c>
      <c r="G144" s="14"/>
      <c r="H144" s="203">
        <v>175057.47</v>
      </c>
      <c r="I144" s="204"/>
      <c r="J144" s="14"/>
      <c r="K144" s="14"/>
      <c r="L144" s="200"/>
      <c r="M144" s="205"/>
      <c r="N144" s="206"/>
      <c r="O144" s="206"/>
      <c r="P144" s="206"/>
      <c r="Q144" s="206"/>
      <c r="R144" s="206"/>
      <c r="S144" s="206"/>
      <c r="T144" s="20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1" t="s">
        <v>144</v>
      </c>
      <c r="AU144" s="201" t="s">
        <v>82</v>
      </c>
      <c r="AV144" s="14" t="s">
        <v>82</v>
      </c>
      <c r="AW144" s="14" t="s">
        <v>33</v>
      </c>
      <c r="AX144" s="14" t="s">
        <v>72</v>
      </c>
      <c r="AY144" s="201" t="s">
        <v>133</v>
      </c>
    </row>
    <row r="145" s="15" customFormat="1">
      <c r="A145" s="15"/>
      <c r="B145" s="208"/>
      <c r="C145" s="15"/>
      <c r="D145" s="193" t="s">
        <v>144</v>
      </c>
      <c r="E145" s="209" t="s">
        <v>3</v>
      </c>
      <c r="F145" s="210" t="s">
        <v>161</v>
      </c>
      <c r="G145" s="15"/>
      <c r="H145" s="211">
        <v>7304485.2499999991</v>
      </c>
      <c r="I145" s="212"/>
      <c r="J145" s="15"/>
      <c r="K145" s="15"/>
      <c r="L145" s="208"/>
      <c r="M145" s="213"/>
      <c r="N145" s="214"/>
      <c r="O145" s="214"/>
      <c r="P145" s="214"/>
      <c r="Q145" s="214"/>
      <c r="R145" s="214"/>
      <c r="S145" s="214"/>
      <c r="T145" s="2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9" t="s">
        <v>144</v>
      </c>
      <c r="AU145" s="209" t="s">
        <v>82</v>
      </c>
      <c r="AV145" s="15" t="s">
        <v>140</v>
      </c>
      <c r="AW145" s="15" t="s">
        <v>33</v>
      </c>
      <c r="AX145" s="15" t="s">
        <v>80</v>
      </c>
      <c r="AY145" s="209" t="s">
        <v>133</v>
      </c>
    </row>
    <row r="146" s="2" customFormat="1" ht="16.5" customHeight="1">
      <c r="A146" s="39"/>
      <c r="B146" s="173"/>
      <c r="C146" s="174" t="s">
        <v>232</v>
      </c>
      <c r="D146" s="174" t="s">
        <v>135</v>
      </c>
      <c r="E146" s="175" t="s">
        <v>1185</v>
      </c>
      <c r="F146" s="176" t="s">
        <v>1186</v>
      </c>
      <c r="G146" s="177" t="s">
        <v>1128</v>
      </c>
      <c r="H146" s="178">
        <v>540</v>
      </c>
      <c r="I146" s="179"/>
      <c r="J146" s="180">
        <f>ROUND(I146*H146,2)</f>
        <v>0</v>
      </c>
      <c r="K146" s="176" t="s">
        <v>3</v>
      </c>
      <c r="L146" s="40"/>
      <c r="M146" s="181" t="s">
        <v>3</v>
      </c>
      <c r="N146" s="182" t="s">
        <v>43</v>
      </c>
      <c r="O146" s="73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85" t="s">
        <v>140</v>
      </c>
      <c r="AT146" s="185" t="s">
        <v>135</v>
      </c>
      <c r="AU146" s="185" t="s">
        <v>82</v>
      </c>
      <c r="AY146" s="20" t="s">
        <v>133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20" t="s">
        <v>80</v>
      </c>
      <c r="BK146" s="186">
        <f>ROUND(I146*H146,2)</f>
        <v>0</v>
      </c>
      <c r="BL146" s="20" t="s">
        <v>140</v>
      </c>
      <c r="BM146" s="185" t="s">
        <v>1187</v>
      </c>
    </row>
    <row r="147" s="2" customFormat="1">
      <c r="A147" s="39"/>
      <c r="B147" s="40"/>
      <c r="C147" s="39"/>
      <c r="D147" s="193" t="s">
        <v>257</v>
      </c>
      <c r="E147" s="39"/>
      <c r="F147" s="226" t="s">
        <v>1188</v>
      </c>
      <c r="G147" s="39"/>
      <c r="H147" s="39"/>
      <c r="I147" s="189"/>
      <c r="J147" s="39"/>
      <c r="K147" s="39"/>
      <c r="L147" s="40"/>
      <c r="M147" s="190"/>
      <c r="N147" s="191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257</v>
      </c>
      <c r="AU147" s="20" t="s">
        <v>82</v>
      </c>
    </row>
    <row r="148" s="14" customFormat="1">
      <c r="A148" s="14"/>
      <c r="B148" s="200"/>
      <c r="C148" s="14"/>
      <c r="D148" s="193" t="s">
        <v>144</v>
      </c>
      <c r="E148" s="201" t="s">
        <v>3</v>
      </c>
      <c r="F148" s="202" t="s">
        <v>1189</v>
      </c>
      <c r="G148" s="14"/>
      <c r="H148" s="203">
        <v>540</v>
      </c>
      <c r="I148" s="204"/>
      <c r="J148" s="14"/>
      <c r="K148" s="14"/>
      <c r="L148" s="200"/>
      <c r="M148" s="205"/>
      <c r="N148" s="206"/>
      <c r="O148" s="206"/>
      <c r="P148" s="206"/>
      <c r="Q148" s="206"/>
      <c r="R148" s="206"/>
      <c r="S148" s="206"/>
      <c r="T148" s="20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1" t="s">
        <v>144</v>
      </c>
      <c r="AU148" s="201" t="s">
        <v>82</v>
      </c>
      <c r="AV148" s="14" t="s">
        <v>82</v>
      </c>
      <c r="AW148" s="14" t="s">
        <v>33</v>
      </c>
      <c r="AX148" s="14" t="s">
        <v>72</v>
      </c>
      <c r="AY148" s="201" t="s">
        <v>133</v>
      </c>
    </row>
    <row r="149" s="15" customFormat="1">
      <c r="A149" s="15"/>
      <c r="B149" s="208"/>
      <c r="C149" s="15"/>
      <c r="D149" s="193" t="s">
        <v>144</v>
      </c>
      <c r="E149" s="209" t="s">
        <v>3</v>
      </c>
      <c r="F149" s="210" t="s">
        <v>161</v>
      </c>
      <c r="G149" s="15"/>
      <c r="H149" s="211">
        <v>540</v>
      </c>
      <c r="I149" s="212"/>
      <c r="J149" s="15"/>
      <c r="K149" s="15"/>
      <c r="L149" s="208"/>
      <c r="M149" s="213"/>
      <c r="N149" s="214"/>
      <c r="O149" s="214"/>
      <c r="P149" s="214"/>
      <c r="Q149" s="214"/>
      <c r="R149" s="214"/>
      <c r="S149" s="214"/>
      <c r="T149" s="2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09" t="s">
        <v>144</v>
      </c>
      <c r="AU149" s="209" t="s">
        <v>82</v>
      </c>
      <c r="AV149" s="15" t="s">
        <v>140</v>
      </c>
      <c r="AW149" s="15" t="s">
        <v>33</v>
      </c>
      <c r="AX149" s="15" t="s">
        <v>80</v>
      </c>
      <c r="AY149" s="209" t="s">
        <v>133</v>
      </c>
    </row>
    <row r="150" s="12" customFormat="1" ht="22.8" customHeight="1">
      <c r="A150" s="12"/>
      <c r="B150" s="160"/>
      <c r="C150" s="12"/>
      <c r="D150" s="161" t="s">
        <v>71</v>
      </c>
      <c r="E150" s="171" t="s">
        <v>1190</v>
      </c>
      <c r="F150" s="171" t="s">
        <v>1191</v>
      </c>
      <c r="G150" s="12"/>
      <c r="H150" s="12"/>
      <c r="I150" s="163"/>
      <c r="J150" s="172">
        <f>BK150</f>
        <v>0</v>
      </c>
      <c r="K150" s="12"/>
      <c r="L150" s="160"/>
      <c r="M150" s="165"/>
      <c r="N150" s="166"/>
      <c r="O150" s="166"/>
      <c r="P150" s="167">
        <f>SUM(P151:P164)</f>
        <v>0</v>
      </c>
      <c r="Q150" s="166"/>
      <c r="R150" s="167">
        <f>SUM(R151:R164)</f>
        <v>0</v>
      </c>
      <c r="S150" s="166"/>
      <c r="T150" s="168">
        <f>SUM(T151:T164)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1" t="s">
        <v>168</v>
      </c>
      <c r="AT150" s="169" t="s">
        <v>71</v>
      </c>
      <c r="AU150" s="169" t="s">
        <v>80</v>
      </c>
      <c r="AY150" s="161" t="s">
        <v>133</v>
      </c>
      <c r="BK150" s="170">
        <f>SUM(BK151:BK164)</f>
        <v>0</v>
      </c>
    </row>
    <row r="151" s="2" customFormat="1" ht="16.5" customHeight="1">
      <c r="A151" s="39"/>
      <c r="B151" s="173"/>
      <c r="C151" s="174" t="s">
        <v>9</v>
      </c>
      <c r="D151" s="174" t="s">
        <v>135</v>
      </c>
      <c r="E151" s="175" t="s">
        <v>1192</v>
      </c>
      <c r="F151" s="176" t="s">
        <v>1193</v>
      </c>
      <c r="G151" s="177" t="s">
        <v>526</v>
      </c>
      <c r="H151" s="178">
        <v>4</v>
      </c>
      <c r="I151" s="179"/>
      <c r="J151" s="180">
        <f>ROUND(I151*H151,2)</f>
        <v>0</v>
      </c>
      <c r="K151" s="176" t="s">
        <v>1194</v>
      </c>
      <c r="L151" s="40"/>
      <c r="M151" s="181" t="s">
        <v>3</v>
      </c>
      <c r="N151" s="182" t="s">
        <v>43</v>
      </c>
      <c r="O151" s="73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85" t="s">
        <v>1129</v>
      </c>
      <c r="AT151" s="185" t="s">
        <v>135</v>
      </c>
      <c r="AU151" s="185" t="s">
        <v>82</v>
      </c>
      <c r="AY151" s="20" t="s">
        <v>133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20" t="s">
        <v>80</v>
      </c>
      <c r="BK151" s="186">
        <f>ROUND(I151*H151,2)</f>
        <v>0</v>
      </c>
      <c r="BL151" s="20" t="s">
        <v>1129</v>
      </c>
      <c r="BM151" s="185" t="s">
        <v>1195</v>
      </c>
    </row>
    <row r="152" s="2" customFormat="1">
      <c r="A152" s="39"/>
      <c r="B152" s="40"/>
      <c r="C152" s="39"/>
      <c r="D152" s="187" t="s">
        <v>142</v>
      </c>
      <c r="E152" s="39"/>
      <c r="F152" s="188" t="s">
        <v>1196</v>
      </c>
      <c r="G152" s="39"/>
      <c r="H152" s="39"/>
      <c r="I152" s="189"/>
      <c r="J152" s="39"/>
      <c r="K152" s="39"/>
      <c r="L152" s="40"/>
      <c r="M152" s="190"/>
      <c r="N152" s="191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142</v>
      </c>
      <c r="AU152" s="20" t="s">
        <v>82</v>
      </c>
    </row>
    <row r="153" s="2" customFormat="1">
      <c r="A153" s="39"/>
      <c r="B153" s="40"/>
      <c r="C153" s="39"/>
      <c r="D153" s="193" t="s">
        <v>257</v>
      </c>
      <c r="E153" s="39"/>
      <c r="F153" s="226" t="s">
        <v>1197</v>
      </c>
      <c r="G153" s="39"/>
      <c r="H153" s="39"/>
      <c r="I153" s="189"/>
      <c r="J153" s="39"/>
      <c r="K153" s="39"/>
      <c r="L153" s="40"/>
      <c r="M153" s="190"/>
      <c r="N153" s="191"/>
      <c r="O153" s="73"/>
      <c r="P153" s="73"/>
      <c r="Q153" s="73"/>
      <c r="R153" s="73"/>
      <c r="S153" s="73"/>
      <c r="T153" s="74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20" t="s">
        <v>257</v>
      </c>
      <c r="AU153" s="20" t="s">
        <v>82</v>
      </c>
    </row>
    <row r="154" s="14" customFormat="1">
      <c r="A154" s="14"/>
      <c r="B154" s="200"/>
      <c r="C154" s="14"/>
      <c r="D154" s="193" t="s">
        <v>144</v>
      </c>
      <c r="E154" s="201" t="s">
        <v>3</v>
      </c>
      <c r="F154" s="202" t="s">
        <v>1198</v>
      </c>
      <c r="G154" s="14"/>
      <c r="H154" s="203">
        <v>2</v>
      </c>
      <c r="I154" s="204"/>
      <c r="J154" s="14"/>
      <c r="K154" s="14"/>
      <c r="L154" s="200"/>
      <c r="M154" s="205"/>
      <c r="N154" s="206"/>
      <c r="O154" s="206"/>
      <c r="P154" s="206"/>
      <c r="Q154" s="206"/>
      <c r="R154" s="206"/>
      <c r="S154" s="206"/>
      <c r="T154" s="20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1" t="s">
        <v>144</v>
      </c>
      <c r="AU154" s="201" t="s">
        <v>82</v>
      </c>
      <c r="AV154" s="14" t="s">
        <v>82</v>
      </c>
      <c r="AW154" s="14" t="s">
        <v>33</v>
      </c>
      <c r="AX154" s="14" t="s">
        <v>72</v>
      </c>
      <c r="AY154" s="201" t="s">
        <v>133</v>
      </c>
    </row>
    <row r="155" s="14" customFormat="1">
      <c r="A155" s="14"/>
      <c r="B155" s="200"/>
      <c r="C155" s="14"/>
      <c r="D155" s="193" t="s">
        <v>144</v>
      </c>
      <c r="E155" s="201" t="s">
        <v>3</v>
      </c>
      <c r="F155" s="202" t="s">
        <v>1199</v>
      </c>
      <c r="G155" s="14"/>
      <c r="H155" s="203">
        <v>2</v>
      </c>
      <c r="I155" s="204"/>
      <c r="J155" s="14"/>
      <c r="K155" s="14"/>
      <c r="L155" s="200"/>
      <c r="M155" s="205"/>
      <c r="N155" s="206"/>
      <c r="O155" s="206"/>
      <c r="P155" s="206"/>
      <c r="Q155" s="206"/>
      <c r="R155" s="206"/>
      <c r="S155" s="206"/>
      <c r="T155" s="20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1" t="s">
        <v>144</v>
      </c>
      <c r="AU155" s="201" t="s">
        <v>82</v>
      </c>
      <c r="AV155" s="14" t="s">
        <v>82</v>
      </c>
      <c r="AW155" s="14" t="s">
        <v>33</v>
      </c>
      <c r="AX155" s="14" t="s">
        <v>72</v>
      </c>
      <c r="AY155" s="201" t="s">
        <v>133</v>
      </c>
    </row>
    <row r="156" s="15" customFormat="1">
      <c r="A156" s="15"/>
      <c r="B156" s="208"/>
      <c r="C156" s="15"/>
      <c r="D156" s="193" t="s">
        <v>144</v>
      </c>
      <c r="E156" s="209" t="s">
        <v>3</v>
      </c>
      <c r="F156" s="210" t="s">
        <v>161</v>
      </c>
      <c r="G156" s="15"/>
      <c r="H156" s="211">
        <v>4</v>
      </c>
      <c r="I156" s="212"/>
      <c r="J156" s="15"/>
      <c r="K156" s="15"/>
      <c r="L156" s="208"/>
      <c r="M156" s="213"/>
      <c r="N156" s="214"/>
      <c r="O156" s="214"/>
      <c r="P156" s="214"/>
      <c r="Q156" s="214"/>
      <c r="R156" s="214"/>
      <c r="S156" s="214"/>
      <c r="T156" s="2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9" t="s">
        <v>144</v>
      </c>
      <c r="AU156" s="209" t="s">
        <v>82</v>
      </c>
      <c r="AV156" s="15" t="s">
        <v>140</v>
      </c>
      <c r="AW156" s="15" t="s">
        <v>33</v>
      </c>
      <c r="AX156" s="15" t="s">
        <v>80</v>
      </c>
      <c r="AY156" s="209" t="s">
        <v>133</v>
      </c>
    </row>
    <row r="157" s="2" customFormat="1" ht="16.5" customHeight="1">
      <c r="A157" s="39"/>
      <c r="B157" s="173"/>
      <c r="C157" s="174" t="s">
        <v>244</v>
      </c>
      <c r="D157" s="174" t="s">
        <v>135</v>
      </c>
      <c r="E157" s="175" t="s">
        <v>1200</v>
      </c>
      <c r="F157" s="176" t="s">
        <v>1201</v>
      </c>
      <c r="G157" s="177" t="s">
        <v>1202</v>
      </c>
      <c r="H157" s="178">
        <v>4</v>
      </c>
      <c r="I157" s="179"/>
      <c r="J157" s="180">
        <f>ROUND(I157*H157,2)</f>
        <v>0</v>
      </c>
      <c r="K157" s="176" t="s">
        <v>812</v>
      </c>
      <c r="L157" s="40"/>
      <c r="M157" s="181" t="s">
        <v>3</v>
      </c>
      <c r="N157" s="182" t="s">
        <v>43</v>
      </c>
      <c r="O157" s="73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85" t="s">
        <v>1129</v>
      </c>
      <c r="AT157" s="185" t="s">
        <v>135</v>
      </c>
      <c r="AU157" s="185" t="s">
        <v>82</v>
      </c>
      <c r="AY157" s="20" t="s">
        <v>133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20" t="s">
        <v>80</v>
      </c>
      <c r="BK157" s="186">
        <f>ROUND(I157*H157,2)</f>
        <v>0</v>
      </c>
      <c r="BL157" s="20" t="s">
        <v>1129</v>
      </c>
      <c r="BM157" s="185" t="s">
        <v>1203</v>
      </c>
    </row>
    <row r="158" s="2" customFormat="1">
      <c r="A158" s="39"/>
      <c r="B158" s="40"/>
      <c r="C158" s="39"/>
      <c r="D158" s="187" t="s">
        <v>142</v>
      </c>
      <c r="E158" s="39"/>
      <c r="F158" s="188" t="s">
        <v>1204</v>
      </c>
      <c r="G158" s="39"/>
      <c r="H158" s="39"/>
      <c r="I158" s="189"/>
      <c r="J158" s="39"/>
      <c r="K158" s="39"/>
      <c r="L158" s="40"/>
      <c r="M158" s="190"/>
      <c r="N158" s="191"/>
      <c r="O158" s="73"/>
      <c r="P158" s="73"/>
      <c r="Q158" s="73"/>
      <c r="R158" s="73"/>
      <c r="S158" s="73"/>
      <c r="T158" s="74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20" t="s">
        <v>142</v>
      </c>
      <c r="AU158" s="20" t="s">
        <v>82</v>
      </c>
    </row>
    <row r="159" s="2" customFormat="1">
      <c r="A159" s="39"/>
      <c r="B159" s="40"/>
      <c r="C159" s="39"/>
      <c r="D159" s="193" t="s">
        <v>257</v>
      </c>
      <c r="E159" s="39"/>
      <c r="F159" s="226" t="s">
        <v>1205</v>
      </c>
      <c r="G159" s="39"/>
      <c r="H159" s="39"/>
      <c r="I159" s="189"/>
      <c r="J159" s="39"/>
      <c r="K159" s="39"/>
      <c r="L159" s="40"/>
      <c r="M159" s="190"/>
      <c r="N159" s="191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20" t="s">
        <v>257</v>
      </c>
      <c r="AU159" s="20" t="s">
        <v>82</v>
      </c>
    </row>
    <row r="160" s="13" customFormat="1">
      <c r="A160" s="13"/>
      <c r="B160" s="192"/>
      <c r="C160" s="13"/>
      <c r="D160" s="193" t="s">
        <v>144</v>
      </c>
      <c r="E160" s="194" t="s">
        <v>3</v>
      </c>
      <c r="F160" s="195" t="s">
        <v>1206</v>
      </c>
      <c r="G160" s="13"/>
      <c r="H160" s="194" t="s">
        <v>3</v>
      </c>
      <c r="I160" s="196"/>
      <c r="J160" s="13"/>
      <c r="K160" s="13"/>
      <c r="L160" s="192"/>
      <c r="M160" s="197"/>
      <c r="N160" s="198"/>
      <c r="O160" s="198"/>
      <c r="P160" s="198"/>
      <c r="Q160" s="198"/>
      <c r="R160" s="198"/>
      <c r="S160" s="198"/>
      <c r="T160" s="19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4" t="s">
        <v>144</v>
      </c>
      <c r="AU160" s="194" t="s">
        <v>82</v>
      </c>
      <c r="AV160" s="13" t="s">
        <v>80</v>
      </c>
      <c r="AW160" s="13" t="s">
        <v>33</v>
      </c>
      <c r="AX160" s="13" t="s">
        <v>72</v>
      </c>
      <c r="AY160" s="194" t="s">
        <v>133</v>
      </c>
    </row>
    <row r="161" s="14" customFormat="1">
      <c r="A161" s="14"/>
      <c r="B161" s="200"/>
      <c r="C161" s="14"/>
      <c r="D161" s="193" t="s">
        <v>144</v>
      </c>
      <c r="E161" s="201" t="s">
        <v>3</v>
      </c>
      <c r="F161" s="202" t="s">
        <v>1207</v>
      </c>
      <c r="G161" s="14"/>
      <c r="H161" s="203">
        <v>4</v>
      </c>
      <c r="I161" s="204"/>
      <c r="J161" s="14"/>
      <c r="K161" s="14"/>
      <c r="L161" s="200"/>
      <c r="M161" s="205"/>
      <c r="N161" s="206"/>
      <c r="O161" s="206"/>
      <c r="P161" s="206"/>
      <c r="Q161" s="206"/>
      <c r="R161" s="206"/>
      <c r="S161" s="206"/>
      <c r="T161" s="20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1" t="s">
        <v>144</v>
      </c>
      <c r="AU161" s="201" t="s">
        <v>82</v>
      </c>
      <c r="AV161" s="14" t="s">
        <v>82</v>
      </c>
      <c r="AW161" s="14" t="s">
        <v>33</v>
      </c>
      <c r="AX161" s="14" t="s">
        <v>80</v>
      </c>
      <c r="AY161" s="201" t="s">
        <v>133</v>
      </c>
    </row>
    <row r="162" s="2" customFormat="1" ht="24.15" customHeight="1">
      <c r="A162" s="39"/>
      <c r="B162" s="173"/>
      <c r="C162" s="174" t="s">
        <v>252</v>
      </c>
      <c r="D162" s="174" t="s">
        <v>135</v>
      </c>
      <c r="E162" s="175" t="s">
        <v>1208</v>
      </c>
      <c r="F162" s="176" t="s">
        <v>1209</v>
      </c>
      <c r="G162" s="177" t="s">
        <v>1210</v>
      </c>
      <c r="H162" s="178">
        <v>1</v>
      </c>
      <c r="I162" s="179"/>
      <c r="J162" s="180">
        <f>ROUND(I162*H162,2)</f>
        <v>0</v>
      </c>
      <c r="K162" s="176" t="s">
        <v>3</v>
      </c>
      <c r="L162" s="40"/>
      <c r="M162" s="181" t="s">
        <v>3</v>
      </c>
      <c r="N162" s="182" t="s">
        <v>43</v>
      </c>
      <c r="O162" s="73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85" t="s">
        <v>1129</v>
      </c>
      <c r="AT162" s="185" t="s">
        <v>135</v>
      </c>
      <c r="AU162" s="185" t="s">
        <v>82</v>
      </c>
      <c r="AY162" s="20" t="s">
        <v>133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20" t="s">
        <v>80</v>
      </c>
      <c r="BK162" s="186">
        <f>ROUND(I162*H162,2)</f>
        <v>0</v>
      </c>
      <c r="BL162" s="20" t="s">
        <v>1129</v>
      </c>
      <c r="BM162" s="185" t="s">
        <v>1211</v>
      </c>
    </row>
    <row r="163" s="2" customFormat="1">
      <c r="A163" s="39"/>
      <c r="B163" s="40"/>
      <c r="C163" s="39"/>
      <c r="D163" s="193" t="s">
        <v>257</v>
      </c>
      <c r="E163" s="39"/>
      <c r="F163" s="226" t="s">
        <v>1212</v>
      </c>
      <c r="G163" s="39"/>
      <c r="H163" s="39"/>
      <c r="I163" s="189"/>
      <c r="J163" s="39"/>
      <c r="K163" s="39"/>
      <c r="L163" s="40"/>
      <c r="M163" s="190"/>
      <c r="N163" s="191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20" t="s">
        <v>257</v>
      </c>
      <c r="AU163" s="20" t="s">
        <v>82</v>
      </c>
    </row>
    <row r="164" s="14" customFormat="1">
      <c r="A164" s="14"/>
      <c r="B164" s="200"/>
      <c r="C164" s="14"/>
      <c r="D164" s="193" t="s">
        <v>144</v>
      </c>
      <c r="E164" s="201" t="s">
        <v>3</v>
      </c>
      <c r="F164" s="202" t="s">
        <v>80</v>
      </c>
      <c r="G164" s="14"/>
      <c r="H164" s="203">
        <v>1</v>
      </c>
      <c r="I164" s="204"/>
      <c r="J164" s="14"/>
      <c r="K164" s="14"/>
      <c r="L164" s="200"/>
      <c r="M164" s="205"/>
      <c r="N164" s="206"/>
      <c r="O164" s="206"/>
      <c r="P164" s="206"/>
      <c r="Q164" s="206"/>
      <c r="R164" s="206"/>
      <c r="S164" s="206"/>
      <c r="T164" s="20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1" t="s">
        <v>144</v>
      </c>
      <c r="AU164" s="201" t="s">
        <v>82</v>
      </c>
      <c r="AV164" s="14" t="s">
        <v>82</v>
      </c>
      <c r="AW164" s="14" t="s">
        <v>33</v>
      </c>
      <c r="AX164" s="14" t="s">
        <v>80</v>
      </c>
      <c r="AY164" s="201" t="s">
        <v>133</v>
      </c>
    </row>
    <row r="165" s="12" customFormat="1" ht="22.8" customHeight="1">
      <c r="A165" s="12"/>
      <c r="B165" s="160"/>
      <c r="C165" s="12"/>
      <c r="D165" s="161" t="s">
        <v>71</v>
      </c>
      <c r="E165" s="171" t="s">
        <v>1213</v>
      </c>
      <c r="F165" s="171" t="s">
        <v>1214</v>
      </c>
      <c r="G165" s="12"/>
      <c r="H165" s="12"/>
      <c r="I165" s="163"/>
      <c r="J165" s="172">
        <f>BK165</f>
        <v>0</v>
      </c>
      <c r="K165" s="12"/>
      <c r="L165" s="160"/>
      <c r="M165" s="165"/>
      <c r="N165" s="166"/>
      <c r="O165" s="166"/>
      <c r="P165" s="167">
        <f>SUM(P166:P178)</f>
        <v>0</v>
      </c>
      <c r="Q165" s="166"/>
      <c r="R165" s="167">
        <f>SUM(R166:R178)</f>
        <v>0</v>
      </c>
      <c r="S165" s="166"/>
      <c r="T165" s="168">
        <f>SUM(T166:T178)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1" t="s">
        <v>168</v>
      </c>
      <c r="AT165" s="169" t="s">
        <v>71</v>
      </c>
      <c r="AU165" s="169" t="s">
        <v>80</v>
      </c>
      <c r="AY165" s="161" t="s">
        <v>133</v>
      </c>
      <c r="BK165" s="170">
        <f>SUM(BK166:BK178)</f>
        <v>0</v>
      </c>
    </row>
    <row r="166" s="2" customFormat="1" ht="16.5" customHeight="1">
      <c r="A166" s="39"/>
      <c r="B166" s="173"/>
      <c r="C166" s="174" t="s">
        <v>261</v>
      </c>
      <c r="D166" s="174" t="s">
        <v>135</v>
      </c>
      <c r="E166" s="175" t="s">
        <v>1215</v>
      </c>
      <c r="F166" s="176" t="s">
        <v>1214</v>
      </c>
      <c r="G166" s="177" t="s">
        <v>1128</v>
      </c>
      <c r="H166" s="178">
        <v>1</v>
      </c>
      <c r="I166" s="179"/>
      <c r="J166" s="180">
        <f>ROUND(I166*H166,2)</f>
        <v>0</v>
      </c>
      <c r="K166" s="176" t="s">
        <v>3</v>
      </c>
      <c r="L166" s="40"/>
      <c r="M166" s="181" t="s">
        <v>3</v>
      </c>
      <c r="N166" s="182" t="s">
        <v>43</v>
      </c>
      <c r="O166" s="73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185" t="s">
        <v>140</v>
      </c>
      <c r="AT166" s="185" t="s">
        <v>135</v>
      </c>
      <c r="AU166" s="185" t="s">
        <v>82</v>
      </c>
      <c r="AY166" s="20" t="s">
        <v>133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20" t="s">
        <v>80</v>
      </c>
      <c r="BK166" s="186">
        <f>ROUND(I166*H166,2)</f>
        <v>0</v>
      </c>
      <c r="BL166" s="20" t="s">
        <v>140</v>
      </c>
      <c r="BM166" s="185" t="s">
        <v>1216</v>
      </c>
    </row>
    <row r="167" s="14" customFormat="1">
      <c r="A167" s="14"/>
      <c r="B167" s="200"/>
      <c r="C167" s="14"/>
      <c r="D167" s="193" t="s">
        <v>144</v>
      </c>
      <c r="E167" s="201" t="s">
        <v>3</v>
      </c>
      <c r="F167" s="202" t="s">
        <v>1217</v>
      </c>
      <c r="G167" s="14"/>
      <c r="H167" s="203">
        <v>1</v>
      </c>
      <c r="I167" s="204"/>
      <c r="J167" s="14"/>
      <c r="K167" s="14"/>
      <c r="L167" s="200"/>
      <c r="M167" s="205"/>
      <c r="N167" s="206"/>
      <c r="O167" s="206"/>
      <c r="P167" s="206"/>
      <c r="Q167" s="206"/>
      <c r="R167" s="206"/>
      <c r="S167" s="206"/>
      <c r="T167" s="20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1" t="s">
        <v>144</v>
      </c>
      <c r="AU167" s="201" t="s">
        <v>82</v>
      </c>
      <c r="AV167" s="14" t="s">
        <v>82</v>
      </c>
      <c r="AW167" s="14" t="s">
        <v>33</v>
      </c>
      <c r="AX167" s="14" t="s">
        <v>72</v>
      </c>
      <c r="AY167" s="201" t="s">
        <v>133</v>
      </c>
    </row>
    <row r="168" s="15" customFormat="1">
      <c r="A168" s="15"/>
      <c r="B168" s="208"/>
      <c r="C168" s="15"/>
      <c r="D168" s="193" t="s">
        <v>144</v>
      </c>
      <c r="E168" s="209" t="s">
        <v>3</v>
      </c>
      <c r="F168" s="210" t="s">
        <v>161</v>
      </c>
      <c r="G168" s="15"/>
      <c r="H168" s="211">
        <v>1</v>
      </c>
      <c r="I168" s="212"/>
      <c r="J168" s="15"/>
      <c r="K168" s="15"/>
      <c r="L168" s="208"/>
      <c r="M168" s="213"/>
      <c r="N168" s="214"/>
      <c r="O168" s="214"/>
      <c r="P168" s="214"/>
      <c r="Q168" s="214"/>
      <c r="R168" s="214"/>
      <c r="S168" s="214"/>
      <c r="T168" s="2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09" t="s">
        <v>144</v>
      </c>
      <c r="AU168" s="209" t="s">
        <v>82</v>
      </c>
      <c r="AV168" s="15" t="s">
        <v>140</v>
      </c>
      <c r="AW168" s="15" t="s">
        <v>33</v>
      </c>
      <c r="AX168" s="15" t="s">
        <v>80</v>
      </c>
      <c r="AY168" s="209" t="s">
        <v>133</v>
      </c>
    </row>
    <row r="169" s="2" customFormat="1" ht="16.5" customHeight="1">
      <c r="A169" s="39"/>
      <c r="B169" s="173"/>
      <c r="C169" s="174" t="s">
        <v>267</v>
      </c>
      <c r="D169" s="174" t="s">
        <v>135</v>
      </c>
      <c r="E169" s="175" t="s">
        <v>1218</v>
      </c>
      <c r="F169" s="176" t="s">
        <v>1219</v>
      </c>
      <c r="G169" s="177" t="s">
        <v>878</v>
      </c>
      <c r="H169" s="178">
        <v>1000</v>
      </c>
      <c r="I169" s="179"/>
      <c r="J169" s="180">
        <f>ROUND(I169*H169,2)</f>
        <v>0</v>
      </c>
      <c r="K169" s="176" t="s">
        <v>3</v>
      </c>
      <c r="L169" s="40"/>
      <c r="M169" s="181" t="s">
        <v>3</v>
      </c>
      <c r="N169" s="182" t="s">
        <v>43</v>
      </c>
      <c r="O169" s="7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85" t="s">
        <v>140</v>
      </c>
      <c r="AT169" s="185" t="s">
        <v>135</v>
      </c>
      <c r="AU169" s="185" t="s">
        <v>82</v>
      </c>
      <c r="AY169" s="20" t="s">
        <v>133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20" t="s">
        <v>80</v>
      </c>
      <c r="BK169" s="186">
        <f>ROUND(I169*H169,2)</f>
        <v>0</v>
      </c>
      <c r="BL169" s="20" t="s">
        <v>140</v>
      </c>
      <c r="BM169" s="185" t="s">
        <v>1220</v>
      </c>
    </row>
    <row r="170" s="2" customFormat="1">
      <c r="A170" s="39"/>
      <c r="B170" s="40"/>
      <c r="C170" s="39"/>
      <c r="D170" s="193" t="s">
        <v>257</v>
      </c>
      <c r="E170" s="39"/>
      <c r="F170" s="226" t="s">
        <v>1221</v>
      </c>
      <c r="G170" s="39"/>
      <c r="H170" s="39"/>
      <c r="I170" s="189"/>
      <c r="J170" s="39"/>
      <c r="K170" s="39"/>
      <c r="L170" s="40"/>
      <c r="M170" s="190"/>
      <c r="N170" s="191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257</v>
      </c>
      <c r="AU170" s="20" t="s">
        <v>82</v>
      </c>
    </row>
    <row r="171" s="14" customFormat="1">
      <c r="A171" s="14"/>
      <c r="B171" s="200"/>
      <c r="C171" s="14"/>
      <c r="D171" s="193" t="s">
        <v>144</v>
      </c>
      <c r="E171" s="201" t="s">
        <v>3</v>
      </c>
      <c r="F171" s="202" t="s">
        <v>1222</v>
      </c>
      <c r="G171" s="14"/>
      <c r="H171" s="203">
        <v>200</v>
      </c>
      <c r="I171" s="204"/>
      <c r="J171" s="14"/>
      <c r="K171" s="14"/>
      <c r="L171" s="200"/>
      <c r="M171" s="205"/>
      <c r="N171" s="206"/>
      <c r="O171" s="206"/>
      <c r="P171" s="206"/>
      <c r="Q171" s="206"/>
      <c r="R171" s="206"/>
      <c r="S171" s="206"/>
      <c r="T171" s="20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1" t="s">
        <v>144</v>
      </c>
      <c r="AU171" s="201" t="s">
        <v>82</v>
      </c>
      <c r="AV171" s="14" t="s">
        <v>82</v>
      </c>
      <c r="AW171" s="14" t="s">
        <v>33</v>
      </c>
      <c r="AX171" s="14" t="s">
        <v>72</v>
      </c>
      <c r="AY171" s="201" t="s">
        <v>133</v>
      </c>
    </row>
    <row r="172" s="14" customFormat="1">
      <c r="A172" s="14"/>
      <c r="B172" s="200"/>
      <c r="C172" s="14"/>
      <c r="D172" s="193" t="s">
        <v>144</v>
      </c>
      <c r="E172" s="201" t="s">
        <v>3</v>
      </c>
      <c r="F172" s="202" t="s">
        <v>1223</v>
      </c>
      <c r="G172" s="14"/>
      <c r="H172" s="203">
        <v>100</v>
      </c>
      <c r="I172" s="204"/>
      <c r="J172" s="14"/>
      <c r="K172" s="14"/>
      <c r="L172" s="200"/>
      <c r="M172" s="205"/>
      <c r="N172" s="206"/>
      <c r="O172" s="206"/>
      <c r="P172" s="206"/>
      <c r="Q172" s="206"/>
      <c r="R172" s="206"/>
      <c r="S172" s="206"/>
      <c r="T172" s="20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1" t="s">
        <v>144</v>
      </c>
      <c r="AU172" s="201" t="s">
        <v>82</v>
      </c>
      <c r="AV172" s="14" t="s">
        <v>82</v>
      </c>
      <c r="AW172" s="14" t="s">
        <v>33</v>
      </c>
      <c r="AX172" s="14" t="s">
        <v>72</v>
      </c>
      <c r="AY172" s="201" t="s">
        <v>133</v>
      </c>
    </row>
    <row r="173" s="14" customFormat="1">
      <c r="A173" s="14"/>
      <c r="B173" s="200"/>
      <c r="C173" s="14"/>
      <c r="D173" s="193" t="s">
        <v>144</v>
      </c>
      <c r="E173" s="201" t="s">
        <v>3</v>
      </c>
      <c r="F173" s="202" t="s">
        <v>1224</v>
      </c>
      <c r="G173" s="14"/>
      <c r="H173" s="203">
        <v>50</v>
      </c>
      <c r="I173" s="204"/>
      <c r="J173" s="14"/>
      <c r="K173" s="14"/>
      <c r="L173" s="200"/>
      <c r="M173" s="205"/>
      <c r="N173" s="206"/>
      <c r="O173" s="206"/>
      <c r="P173" s="206"/>
      <c r="Q173" s="206"/>
      <c r="R173" s="206"/>
      <c r="S173" s="206"/>
      <c r="T173" s="20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1" t="s">
        <v>144</v>
      </c>
      <c r="AU173" s="201" t="s">
        <v>82</v>
      </c>
      <c r="AV173" s="14" t="s">
        <v>82</v>
      </c>
      <c r="AW173" s="14" t="s">
        <v>33</v>
      </c>
      <c r="AX173" s="14" t="s">
        <v>72</v>
      </c>
      <c r="AY173" s="201" t="s">
        <v>133</v>
      </c>
    </row>
    <row r="174" s="14" customFormat="1">
      <c r="A174" s="14"/>
      <c r="B174" s="200"/>
      <c r="C174" s="14"/>
      <c r="D174" s="193" t="s">
        <v>144</v>
      </c>
      <c r="E174" s="201" t="s">
        <v>3</v>
      </c>
      <c r="F174" s="202" t="s">
        <v>1225</v>
      </c>
      <c r="G174" s="14"/>
      <c r="H174" s="203">
        <v>200</v>
      </c>
      <c r="I174" s="204"/>
      <c r="J174" s="14"/>
      <c r="K174" s="14"/>
      <c r="L174" s="200"/>
      <c r="M174" s="205"/>
      <c r="N174" s="206"/>
      <c r="O174" s="206"/>
      <c r="P174" s="206"/>
      <c r="Q174" s="206"/>
      <c r="R174" s="206"/>
      <c r="S174" s="206"/>
      <c r="T174" s="20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1" t="s">
        <v>144</v>
      </c>
      <c r="AU174" s="201" t="s">
        <v>82</v>
      </c>
      <c r="AV174" s="14" t="s">
        <v>82</v>
      </c>
      <c r="AW174" s="14" t="s">
        <v>33</v>
      </c>
      <c r="AX174" s="14" t="s">
        <v>72</v>
      </c>
      <c r="AY174" s="201" t="s">
        <v>133</v>
      </c>
    </row>
    <row r="175" s="14" customFormat="1">
      <c r="A175" s="14"/>
      <c r="B175" s="200"/>
      <c r="C175" s="14"/>
      <c r="D175" s="193" t="s">
        <v>144</v>
      </c>
      <c r="E175" s="201" t="s">
        <v>3</v>
      </c>
      <c r="F175" s="202" t="s">
        <v>1226</v>
      </c>
      <c r="G175" s="14"/>
      <c r="H175" s="203">
        <v>200</v>
      </c>
      <c r="I175" s="204"/>
      <c r="J175" s="14"/>
      <c r="K175" s="14"/>
      <c r="L175" s="200"/>
      <c r="M175" s="205"/>
      <c r="N175" s="206"/>
      <c r="O175" s="206"/>
      <c r="P175" s="206"/>
      <c r="Q175" s="206"/>
      <c r="R175" s="206"/>
      <c r="S175" s="206"/>
      <c r="T175" s="20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1" t="s">
        <v>144</v>
      </c>
      <c r="AU175" s="201" t="s">
        <v>82</v>
      </c>
      <c r="AV175" s="14" t="s">
        <v>82</v>
      </c>
      <c r="AW175" s="14" t="s">
        <v>33</v>
      </c>
      <c r="AX175" s="14" t="s">
        <v>72</v>
      </c>
      <c r="AY175" s="201" t="s">
        <v>133</v>
      </c>
    </row>
    <row r="176" s="14" customFormat="1">
      <c r="A176" s="14"/>
      <c r="B176" s="200"/>
      <c r="C176" s="14"/>
      <c r="D176" s="193" t="s">
        <v>144</v>
      </c>
      <c r="E176" s="201" t="s">
        <v>3</v>
      </c>
      <c r="F176" s="202" t="s">
        <v>1227</v>
      </c>
      <c r="G176" s="14"/>
      <c r="H176" s="203">
        <v>200</v>
      </c>
      <c r="I176" s="204"/>
      <c r="J176" s="14"/>
      <c r="K176" s="14"/>
      <c r="L176" s="200"/>
      <c r="M176" s="205"/>
      <c r="N176" s="206"/>
      <c r="O176" s="206"/>
      <c r="P176" s="206"/>
      <c r="Q176" s="206"/>
      <c r="R176" s="206"/>
      <c r="S176" s="206"/>
      <c r="T176" s="20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1" t="s">
        <v>144</v>
      </c>
      <c r="AU176" s="201" t="s">
        <v>82</v>
      </c>
      <c r="AV176" s="14" t="s">
        <v>82</v>
      </c>
      <c r="AW176" s="14" t="s">
        <v>33</v>
      </c>
      <c r="AX176" s="14" t="s">
        <v>72</v>
      </c>
      <c r="AY176" s="201" t="s">
        <v>133</v>
      </c>
    </row>
    <row r="177" s="14" customFormat="1">
      <c r="A177" s="14"/>
      <c r="B177" s="200"/>
      <c r="C177" s="14"/>
      <c r="D177" s="193" t="s">
        <v>144</v>
      </c>
      <c r="E177" s="201" t="s">
        <v>3</v>
      </c>
      <c r="F177" s="202" t="s">
        <v>1228</v>
      </c>
      <c r="G177" s="14"/>
      <c r="H177" s="203">
        <v>50</v>
      </c>
      <c r="I177" s="204"/>
      <c r="J177" s="14"/>
      <c r="K177" s="14"/>
      <c r="L177" s="200"/>
      <c r="M177" s="205"/>
      <c r="N177" s="206"/>
      <c r="O177" s="206"/>
      <c r="P177" s="206"/>
      <c r="Q177" s="206"/>
      <c r="R177" s="206"/>
      <c r="S177" s="206"/>
      <c r="T177" s="20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1" t="s">
        <v>144</v>
      </c>
      <c r="AU177" s="201" t="s">
        <v>82</v>
      </c>
      <c r="AV177" s="14" t="s">
        <v>82</v>
      </c>
      <c r="AW177" s="14" t="s">
        <v>33</v>
      </c>
      <c r="AX177" s="14" t="s">
        <v>72</v>
      </c>
      <c r="AY177" s="201" t="s">
        <v>133</v>
      </c>
    </row>
    <row r="178" s="15" customFormat="1">
      <c r="A178" s="15"/>
      <c r="B178" s="208"/>
      <c r="C178" s="15"/>
      <c r="D178" s="193" t="s">
        <v>144</v>
      </c>
      <c r="E178" s="209" t="s">
        <v>3</v>
      </c>
      <c r="F178" s="210" t="s">
        <v>161</v>
      </c>
      <c r="G178" s="15"/>
      <c r="H178" s="211">
        <v>1000</v>
      </c>
      <c r="I178" s="212"/>
      <c r="J178" s="15"/>
      <c r="K178" s="15"/>
      <c r="L178" s="208"/>
      <c r="M178" s="213"/>
      <c r="N178" s="214"/>
      <c r="O178" s="214"/>
      <c r="P178" s="214"/>
      <c r="Q178" s="214"/>
      <c r="R178" s="214"/>
      <c r="S178" s="214"/>
      <c r="T178" s="2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09" t="s">
        <v>144</v>
      </c>
      <c r="AU178" s="209" t="s">
        <v>82</v>
      </c>
      <c r="AV178" s="15" t="s">
        <v>140</v>
      </c>
      <c r="AW178" s="15" t="s">
        <v>33</v>
      </c>
      <c r="AX178" s="15" t="s">
        <v>80</v>
      </c>
      <c r="AY178" s="209" t="s">
        <v>133</v>
      </c>
    </row>
    <row r="179" s="12" customFormat="1" ht="22.8" customHeight="1">
      <c r="A179" s="12"/>
      <c r="B179" s="160"/>
      <c r="C179" s="12"/>
      <c r="D179" s="161" t="s">
        <v>71</v>
      </c>
      <c r="E179" s="171" t="s">
        <v>1229</v>
      </c>
      <c r="F179" s="171" t="s">
        <v>1230</v>
      </c>
      <c r="G179" s="12"/>
      <c r="H179" s="12"/>
      <c r="I179" s="163"/>
      <c r="J179" s="172">
        <f>BK179</f>
        <v>0</v>
      </c>
      <c r="K179" s="12"/>
      <c r="L179" s="160"/>
      <c r="M179" s="165"/>
      <c r="N179" s="166"/>
      <c r="O179" s="166"/>
      <c r="P179" s="167">
        <f>SUM(P180:P191)</f>
        <v>0</v>
      </c>
      <c r="Q179" s="166"/>
      <c r="R179" s="167">
        <f>SUM(R180:R191)</f>
        <v>0</v>
      </c>
      <c r="S179" s="166"/>
      <c r="T179" s="168">
        <f>SUM(T180:T191)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61" t="s">
        <v>168</v>
      </c>
      <c r="AT179" s="169" t="s">
        <v>71</v>
      </c>
      <c r="AU179" s="169" t="s">
        <v>80</v>
      </c>
      <c r="AY179" s="161" t="s">
        <v>133</v>
      </c>
      <c r="BK179" s="170">
        <f>SUM(BK180:BK191)</f>
        <v>0</v>
      </c>
    </row>
    <row r="180" s="2" customFormat="1" ht="16.5" customHeight="1">
      <c r="A180" s="39"/>
      <c r="B180" s="173"/>
      <c r="C180" s="174" t="s">
        <v>278</v>
      </c>
      <c r="D180" s="174" t="s">
        <v>135</v>
      </c>
      <c r="E180" s="175" t="s">
        <v>1231</v>
      </c>
      <c r="F180" s="176" t="s">
        <v>1232</v>
      </c>
      <c r="G180" s="177" t="s">
        <v>1178</v>
      </c>
      <c r="H180" s="246"/>
      <c r="I180" s="179"/>
      <c r="J180" s="180">
        <f>ROUND(I180*H180,2)</f>
        <v>0</v>
      </c>
      <c r="K180" s="176" t="s">
        <v>812</v>
      </c>
      <c r="L180" s="40"/>
      <c r="M180" s="181" t="s">
        <v>3</v>
      </c>
      <c r="N180" s="182" t="s">
        <v>43</v>
      </c>
      <c r="O180" s="73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185" t="s">
        <v>1129</v>
      </c>
      <c r="AT180" s="185" t="s">
        <v>135</v>
      </c>
      <c r="AU180" s="185" t="s">
        <v>82</v>
      </c>
      <c r="AY180" s="20" t="s">
        <v>133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20" t="s">
        <v>80</v>
      </c>
      <c r="BK180" s="186">
        <f>ROUND(I180*H180,2)</f>
        <v>0</v>
      </c>
      <c r="BL180" s="20" t="s">
        <v>1129</v>
      </c>
      <c r="BM180" s="185" t="s">
        <v>1233</v>
      </c>
    </row>
    <row r="181" s="2" customFormat="1">
      <c r="A181" s="39"/>
      <c r="B181" s="40"/>
      <c r="C181" s="39"/>
      <c r="D181" s="187" t="s">
        <v>142</v>
      </c>
      <c r="E181" s="39"/>
      <c r="F181" s="188" t="s">
        <v>1234</v>
      </c>
      <c r="G181" s="39"/>
      <c r="H181" s="39"/>
      <c r="I181" s="189"/>
      <c r="J181" s="39"/>
      <c r="K181" s="39"/>
      <c r="L181" s="40"/>
      <c r="M181" s="190"/>
      <c r="N181" s="191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20" t="s">
        <v>142</v>
      </c>
      <c r="AU181" s="20" t="s">
        <v>82</v>
      </c>
    </row>
    <row r="182" s="2" customFormat="1">
      <c r="A182" s="39"/>
      <c r="B182" s="40"/>
      <c r="C182" s="39"/>
      <c r="D182" s="193" t="s">
        <v>257</v>
      </c>
      <c r="E182" s="39"/>
      <c r="F182" s="226" t="s">
        <v>1235</v>
      </c>
      <c r="G182" s="39"/>
      <c r="H182" s="39"/>
      <c r="I182" s="189"/>
      <c r="J182" s="39"/>
      <c r="K182" s="39"/>
      <c r="L182" s="40"/>
      <c r="M182" s="190"/>
      <c r="N182" s="191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257</v>
      </c>
      <c r="AU182" s="20" t="s">
        <v>82</v>
      </c>
    </row>
    <row r="183" s="14" customFormat="1">
      <c r="A183" s="14"/>
      <c r="B183" s="200"/>
      <c r="C183" s="14"/>
      <c r="D183" s="193" t="s">
        <v>144</v>
      </c>
      <c r="E183" s="201" t="s">
        <v>3</v>
      </c>
      <c r="F183" s="202" t="s">
        <v>1236</v>
      </c>
      <c r="G183" s="14"/>
      <c r="H183" s="203">
        <v>1477255.02</v>
      </c>
      <c r="I183" s="204"/>
      <c r="J183" s="14"/>
      <c r="K183" s="14"/>
      <c r="L183" s="200"/>
      <c r="M183" s="205"/>
      <c r="N183" s="206"/>
      <c r="O183" s="206"/>
      <c r="P183" s="206"/>
      <c r="Q183" s="206"/>
      <c r="R183" s="206"/>
      <c r="S183" s="206"/>
      <c r="T183" s="20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1" t="s">
        <v>144</v>
      </c>
      <c r="AU183" s="201" t="s">
        <v>82</v>
      </c>
      <c r="AV183" s="14" t="s">
        <v>82</v>
      </c>
      <c r="AW183" s="14" t="s">
        <v>33</v>
      </c>
      <c r="AX183" s="14" t="s">
        <v>72</v>
      </c>
      <c r="AY183" s="201" t="s">
        <v>133</v>
      </c>
    </row>
    <row r="184" s="14" customFormat="1">
      <c r="A184" s="14"/>
      <c r="B184" s="200"/>
      <c r="C184" s="14"/>
      <c r="D184" s="193" t="s">
        <v>144</v>
      </c>
      <c r="E184" s="201" t="s">
        <v>3</v>
      </c>
      <c r="F184" s="202" t="s">
        <v>1237</v>
      </c>
      <c r="G184" s="14"/>
      <c r="H184" s="203">
        <v>0</v>
      </c>
      <c r="I184" s="204"/>
      <c r="J184" s="14"/>
      <c r="K184" s="14"/>
      <c r="L184" s="200"/>
      <c r="M184" s="205"/>
      <c r="N184" s="206"/>
      <c r="O184" s="206"/>
      <c r="P184" s="206"/>
      <c r="Q184" s="206"/>
      <c r="R184" s="206"/>
      <c r="S184" s="206"/>
      <c r="T184" s="20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1" t="s">
        <v>144</v>
      </c>
      <c r="AU184" s="201" t="s">
        <v>82</v>
      </c>
      <c r="AV184" s="14" t="s">
        <v>82</v>
      </c>
      <c r="AW184" s="14" t="s">
        <v>33</v>
      </c>
      <c r="AX184" s="14" t="s">
        <v>72</v>
      </c>
      <c r="AY184" s="201" t="s">
        <v>133</v>
      </c>
    </row>
    <row r="185" s="14" customFormat="1">
      <c r="A185" s="14"/>
      <c r="B185" s="200"/>
      <c r="C185" s="14"/>
      <c r="D185" s="193" t="s">
        <v>144</v>
      </c>
      <c r="E185" s="201" t="s">
        <v>3</v>
      </c>
      <c r="F185" s="202" t="s">
        <v>1238</v>
      </c>
      <c r="G185" s="14"/>
      <c r="H185" s="203">
        <v>0</v>
      </c>
      <c r="I185" s="204"/>
      <c r="J185" s="14"/>
      <c r="K185" s="14"/>
      <c r="L185" s="200"/>
      <c r="M185" s="205"/>
      <c r="N185" s="206"/>
      <c r="O185" s="206"/>
      <c r="P185" s="206"/>
      <c r="Q185" s="206"/>
      <c r="R185" s="206"/>
      <c r="S185" s="206"/>
      <c r="T185" s="20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1" t="s">
        <v>144</v>
      </c>
      <c r="AU185" s="201" t="s">
        <v>82</v>
      </c>
      <c r="AV185" s="14" t="s">
        <v>82</v>
      </c>
      <c r="AW185" s="14" t="s">
        <v>33</v>
      </c>
      <c r="AX185" s="14" t="s">
        <v>72</v>
      </c>
      <c r="AY185" s="201" t="s">
        <v>133</v>
      </c>
    </row>
    <row r="186" s="15" customFormat="1">
      <c r="A186" s="15"/>
      <c r="B186" s="208"/>
      <c r="C186" s="15"/>
      <c r="D186" s="193" t="s">
        <v>144</v>
      </c>
      <c r="E186" s="209" t="s">
        <v>3</v>
      </c>
      <c r="F186" s="210" t="s">
        <v>161</v>
      </c>
      <c r="G186" s="15"/>
      <c r="H186" s="211">
        <v>1477255.02</v>
      </c>
      <c r="I186" s="212"/>
      <c r="J186" s="15"/>
      <c r="K186" s="15"/>
      <c r="L186" s="208"/>
      <c r="M186" s="213"/>
      <c r="N186" s="214"/>
      <c r="O186" s="214"/>
      <c r="P186" s="214"/>
      <c r="Q186" s="214"/>
      <c r="R186" s="214"/>
      <c r="S186" s="214"/>
      <c r="T186" s="2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09" t="s">
        <v>144</v>
      </c>
      <c r="AU186" s="209" t="s">
        <v>82</v>
      </c>
      <c r="AV186" s="15" t="s">
        <v>140</v>
      </c>
      <c r="AW186" s="15" t="s">
        <v>33</v>
      </c>
      <c r="AX186" s="15" t="s">
        <v>80</v>
      </c>
      <c r="AY186" s="209" t="s">
        <v>133</v>
      </c>
    </row>
    <row r="187" s="2" customFormat="1" ht="16.5" customHeight="1">
      <c r="A187" s="39"/>
      <c r="B187" s="173"/>
      <c r="C187" s="174" t="s">
        <v>8</v>
      </c>
      <c r="D187" s="174" t="s">
        <v>135</v>
      </c>
      <c r="E187" s="175" t="s">
        <v>1239</v>
      </c>
      <c r="F187" s="176" t="s">
        <v>1240</v>
      </c>
      <c r="G187" s="177" t="s">
        <v>1128</v>
      </c>
      <c r="H187" s="178">
        <v>1</v>
      </c>
      <c r="I187" s="179"/>
      <c r="J187" s="180">
        <f>ROUND(I187*H187,2)</f>
        <v>0</v>
      </c>
      <c r="K187" s="176" t="s">
        <v>812</v>
      </c>
      <c r="L187" s="40"/>
      <c r="M187" s="181" t="s">
        <v>3</v>
      </c>
      <c r="N187" s="182" t="s">
        <v>43</v>
      </c>
      <c r="O187" s="73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185" t="s">
        <v>1129</v>
      </c>
      <c r="AT187" s="185" t="s">
        <v>135</v>
      </c>
      <c r="AU187" s="185" t="s">
        <v>82</v>
      </c>
      <c r="AY187" s="20" t="s">
        <v>133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20" t="s">
        <v>80</v>
      </c>
      <c r="BK187" s="186">
        <f>ROUND(I187*H187,2)</f>
        <v>0</v>
      </c>
      <c r="BL187" s="20" t="s">
        <v>1129</v>
      </c>
      <c r="BM187" s="185" t="s">
        <v>1241</v>
      </c>
    </row>
    <row r="188" s="2" customFormat="1">
      <c r="A188" s="39"/>
      <c r="B188" s="40"/>
      <c r="C188" s="39"/>
      <c r="D188" s="187" t="s">
        <v>142</v>
      </c>
      <c r="E188" s="39"/>
      <c r="F188" s="188" t="s">
        <v>1242</v>
      </c>
      <c r="G188" s="39"/>
      <c r="H188" s="39"/>
      <c r="I188" s="189"/>
      <c r="J188" s="39"/>
      <c r="K188" s="39"/>
      <c r="L188" s="40"/>
      <c r="M188" s="190"/>
      <c r="N188" s="191"/>
      <c r="O188" s="73"/>
      <c r="P188" s="73"/>
      <c r="Q188" s="73"/>
      <c r="R188" s="73"/>
      <c r="S188" s="73"/>
      <c r="T188" s="7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20" t="s">
        <v>142</v>
      </c>
      <c r="AU188" s="20" t="s">
        <v>82</v>
      </c>
    </row>
    <row r="189" s="14" customFormat="1">
      <c r="A189" s="14"/>
      <c r="B189" s="200"/>
      <c r="C189" s="14"/>
      <c r="D189" s="193" t="s">
        <v>144</v>
      </c>
      <c r="E189" s="201" t="s">
        <v>3</v>
      </c>
      <c r="F189" s="202" t="s">
        <v>1243</v>
      </c>
      <c r="G189" s="14"/>
      <c r="H189" s="203">
        <v>1</v>
      </c>
      <c r="I189" s="204"/>
      <c r="J189" s="14"/>
      <c r="K189" s="14"/>
      <c r="L189" s="200"/>
      <c r="M189" s="205"/>
      <c r="N189" s="206"/>
      <c r="O189" s="206"/>
      <c r="P189" s="206"/>
      <c r="Q189" s="206"/>
      <c r="R189" s="206"/>
      <c r="S189" s="206"/>
      <c r="T189" s="20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1" t="s">
        <v>144</v>
      </c>
      <c r="AU189" s="201" t="s">
        <v>82</v>
      </c>
      <c r="AV189" s="14" t="s">
        <v>82</v>
      </c>
      <c r="AW189" s="14" t="s">
        <v>33</v>
      </c>
      <c r="AX189" s="14" t="s">
        <v>72</v>
      </c>
      <c r="AY189" s="201" t="s">
        <v>133</v>
      </c>
    </row>
    <row r="190" s="13" customFormat="1">
      <c r="A190" s="13"/>
      <c r="B190" s="192"/>
      <c r="C190" s="13"/>
      <c r="D190" s="193" t="s">
        <v>144</v>
      </c>
      <c r="E190" s="194" t="s">
        <v>3</v>
      </c>
      <c r="F190" s="195" t="s">
        <v>1244</v>
      </c>
      <c r="G190" s="13"/>
      <c r="H190" s="194" t="s">
        <v>3</v>
      </c>
      <c r="I190" s="196"/>
      <c r="J190" s="13"/>
      <c r="K190" s="13"/>
      <c r="L190" s="192"/>
      <c r="M190" s="197"/>
      <c r="N190" s="198"/>
      <c r="O190" s="198"/>
      <c r="P190" s="198"/>
      <c r="Q190" s="198"/>
      <c r="R190" s="198"/>
      <c r="S190" s="198"/>
      <c r="T190" s="19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4" t="s">
        <v>144</v>
      </c>
      <c r="AU190" s="194" t="s">
        <v>82</v>
      </c>
      <c r="AV190" s="13" t="s">
        <v>80</v>
      </c>
      <c r="AW190" s="13" t="s">
        <v>33</v>
      </c>
      <c r="AX190" s="13" t="s">
        <v>72</v>
      </c>
      <c r="AY190" s="194" t="s">
        <v>133</v>
      </c>
    </row>
    <row r="191" s="15" customFormat="1">
      <c r="A191" s="15"/>
      <c r="B191" s="208"/>
      <c r="C191" s="15"/>
      <c r="D191" s="193" t="s">
        <v>144</v>
      </c>
      <c r="E191" s="209" t="s">
        <v>3</v>
      </c>
      <c r="F191" s="210" t="s">
        <v>161</v>
      </c>
      <c r="G191" s="15"/>
      <c r="H191" s="211">
        <v>1</v>
      </c>
      <c r="I191" s="212"/>
      <c r="J191" s="15"/>
      <c r="K191" s="15"/>
      <c r="L191" s="208"/>
      <c r="M191" s="213"/>
      <c r="N191" s="214"/>
      <c r="O191" s="214"/>
      <c r="P191" s="214"/>
      <c r="Q191" s="214"/>
      <c r="R191" s="214"/>
      <c r="S191" s="214"/>
      <c r="T191" s="2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9" t="s">
        <v>144</v>
      </c>
      <c r="AU191" s="209" t="s">
        <v>82</v>
      </c>
      <c r="AV191" s="15" t="s">
        <v>140</v>
      </c>
      <c r="AW191" s="15" t="s">
        <v>33</v>
      </c>
      <c r="AX191" s="15" t="s">
        <v>80</v>
      </c>
      <c r="AY191" s="209" t="s">
        <v>133</v>
      </c>
    </row>
    <row r="192" s="12" customFormat="1" ht="22.8" customHeight="1">
      <c r="A192" s="12"/>
      <c r="B192" s="160"/>
      <c r="C192" s="12"/>
      <c r="D192" s="161" t="s">
        <v>71</v>
      </c>
      <c r="E192" s="171" t="s">
        <v>1245</v>
      </c>
      <c r="F192" s="171" t="s">
        <v>1246</v>
      </c>
      <c r="G192" s="12"/>
      <c r="H192" s="12"/>
      <c r="I192" s="163"/>
      <c r="J192" s="172">
        <f>BK192</f>
        <v>0</v>
      </c>
      <c r="K192" s="12"/>
      <c r="L192" s="160"/>
      <c r="M192" s="165"/>
      <c r="N192" s="166"/>
      <c r="O192" s="166"/>
      <c r="P192" s="167">
        <f>SUM(P193:P224)</f>
        <v>0</v>
      </c>
      <c r="Q192" s="166"/>
      <c r="R192" s="167">
        <f>SUM(R193:R224)</f>
        <v>0</v>
      </c>
      <c r="S192" s="166"/>
      <c r="T192" s="168">
        <f>SUM(T193:T224)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1" t="s">
        <v>168</v>
      </c>
      <c r="AT192" s="169" t="s">
        <v>71</v>
      </c>
      <c r="AU192" s="169" t="s">
        <v>80</v>
      </c>
      <c r="AY192" s="161" t="s">
        <v>133</v>
      </c>
      <c r="BK192" s="170">
        <f>SUM(BK193:BK224)</f>
        <v>0</v>
      </c>
    </row>
    <row r="193" s="2" customFormat="1" ht="16.5" customHeight="1">
      <c r="A193" s="39"/>
      <c r="B193" s="173"/>
      <c r="C193" s="174" t="s">
        <v>290</v>
      </c>
      <c r="D193" s="174" t="s">
        <v>135</v>
      </c>
      <c r="E193" s="175" t="s">
        <v>1247</v>
      </c>
      <c r="F193" s="176" t="s">
        <v>1248</v>
      </c>
      <c r="G193" s="177" t="s">
        <v>1249</v>
      </c>
      <c r="H193" s="178">
        <v>80</v>
      </c>
      <c r="I193" s="179"/>
      <c r="J193" s="180">
        <f>ROUND(I193*H193,2)</f>
        <v>0</v>
      </c>
      <c r="K193" s="176" t="s">
        <v>3</v>
      </c>
      <c r="L193" s="40"/>
      <c r="M193" s="181" t="s">
        <v>3</v>
      </c>
      <c r="N193" s="182" t="s">
        <v>43</v>
      </c>
      <c r="O193" s="73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85" t="s">
        <v>1129</v>
      </c>
      <c r="AT193" s="185" t="s">
        <v>135</v>
      </c>
      <c r="AU193" s="185" t="s">
        <v>82</v>
      </c>
      <c r="AY193" s="20" t="s">
        <v>133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20" t="s">
        <v>80</v>
      </c>
      <c r="BK193" s="186">
        <f>ROUND(I193*H193,2)</f>
        <v>0</v>
      </c>
      <c r="BL193" s="20" t="s">
        <v>1129</v>
      </c>
      <c r="BM193" s="185" t="s">
        <v>1250</v>
      </c>
    </row>
    <row r="194" s="14" customFormat="1">
      <c r="A194" s="14"/>
      <c r="B194" s="200"/>
      <c r="C194" s="14"/>
      <c r="D194" s="193" t="s">
        <v>144</v>
      </c>
      <c r="E194" s="201" t="s">
        <v>3</v>
      </c>
      <c r="F194" s="202" t="s">
        <v>1251</v>
      </c>
      <c r="G194" s="14"/>
      <c r="H194" s="203">
        <v>80</v>
      </c>
      <c r="I194" s="204"/>
      <c r="J194" s="14"/>
      <c r="K194" s="14"/>
      <c r="L194" s="200"/>
      <c r="M194" s="205"/>
      <c r="N194" s="206"/>
      <c r="O194" s="206"/>
      <c r="P194" s="206"/>
      <c r="Q194" s="206"/>
      <c r="R194" s="206"/>
      <c r="S194" s="206"/>
      <c r="T194" s="20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1" t="s">
        <v>144</v>
      </c>
      <c r="AU194" s="201" t="s">
        <v>82</v>
      </c>
      <c r="AV194" s="14" t="s">
        <v>82</v>
      </c>
      <c r="AW194" s="14" t="s">
        <v>33</v>
      </c>
      <c r="AX194" s="14" t="s">
        <v>72</v>
      </c>
      <c r="AY194" s="201" t="s">
        <v>133</v>
      </c>
    </row>
    <row r="195" s="15" customFormat="1">
      <c r="A195" s="15"/>
      <c r="B195" s="208"/>
      <c r="C195" s="15"/>
      <c r="D195" s="193" t="s">
        <v>144</v>
      </c>
      <c r="E195" s="209" t="s">
        <v>3</v>
      </c>
      <c r="F195" s="210" t="s">
        <v>161</v>
      </c>
      <c r="G195" s="15"/>
      <c r="H195" s="211">
        <v>80</v>
      </c>
      <c r="I195" s="212"/>
      <c r="J195" s="15"/>
      <c r="K195" s="15"/>
      <c r="L195" s="208"/>
      <c r="M195" s="213"/>
      <c r="N195" s="214"/>
      <c r="O195" s="214"/>
      <c r="P195" s="214"/>
      <c r="Q195" s="214"/>
      <c r="R195" s="214"/>
      <c r="S195" s="214"/>
      <c r="T195" s="2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09" t="s">
        <v>144</v>
      </c>
      <c r="AU195" s="209" t="s">
        <v>82</v>
      </c>
      <c r="AV195" s="15" t="s">
        <v>140</v>
      </c>
      <c r="AW195" s="15" t="s">
        <v>33</v>
      </c>
      <c r="AX195" s="15" t="s">
        <v>80</v>
      </c>
      <c r="AY195" s="209" t="s">
        <v>133</v>
      </c>
    </row>
    <row r="196" s="2" customFormat="1" ht="16.5" customHeight="1">
      <c r="A196" s="39"/>
      <c r="B196" s="173"/>
      <c r="C196" s="174" t="s">
        <v>296</v>
      </c>
      <c r="D196" s="174" t="s">
        <v>135</v>
      </c>
      <c r="E196" s="175" t="s">
        <v>1252</v>
      </c>
      <c r="F196" s="176" t="s">
        <v>1253</v>
      </c>
      <c r="G196" s="177" t="s">
        <v>1249</v>
      </c>
      <c r="H196" s="178">
        <v>96</v>
      </c>
      <c r="I196" s="179"/>
      <c r="J196" s="180">
        <f>ROUND(I196*H196,2)</f>
        <v>0</v>
      </c>
      <c r="K196" s="176" t="s">
        <v>3</v>
      </c>
      <c r="L196" s="40"/>
      <c r="M196" s="181" t="s">
        <v>3</v>
      </c>
      <c r="N196" s="182" t="s">
        <v>43</v>
      </c>
      <c r="O196" s="73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85" t="s">
        <v>1129</v>
      </c>
      <c r="AT196" s="185" t="s">
        <v>135</v>
      </c>
      <c r="AU196" s="185" t="s">
        <v>82</v>
      </c>
      <c r="AY196" s="20" t="s">
        <v>133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20" t="s">
        <v>80</v>
      </c>
      <c r="BK196" s="186">
        <f>ROUND(I196*H196,2)</f>
        <v>0</v>
      </c>
      <c r="BL196" s="20" t="s">
        <v>1129</v>
      </c>
      <c r="BM196" s="185" t="s">
        <v>1254</v>
      </c>
    </row>
    <row r="197" s="14" customFormat="1">
      <c r="A197" s="14"/>
      <c r="B197" s="200"/>
      <c r="C197" s="14"/>
      <c r="D197" s="193" t="s">
        <v>144</v>
      </c>
      <c r="E197" s="201" t="s">
        <v>3</v>
      </c>
      <c r="F197" s="202" t="s">
        <v>1255</v>
      </c>
      <c r="G197" s="14"/>
      <c r="H197" s="203">
        <v>48</v>
      </c>
      <c r="I197" s="204"/>
      <c r="J197" s="14"/>
      <c r="K197" s="14"/>
      <c r="L197" s="200"/>
      <c r="M197" s="205"/>
      <c r="N197" s="206"/>
      <c r="O197" s="206"/>
      <c r="P197" s="206"/>
      <c r="Q197" s="206"/>
      <c r="R197" s="206"/>
      <c r="S197" s="206"/>
      <c r="T197" s="20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1" t="s">
        <v>144</v>
      </c>
      <c r="AU197" s="201" t="s">
        <v>82</v>
      </c>
      <c r="AV197" s="14" t="s">
        <v>82</v>
      </c>
      <c r="AW197" s="14" t="s">
        <v>33</v>
      </c>
      <c r="AX197" s="14" t="s">
        <v>72</v>
      </c>
      <c r="AY197" s="201" t="s">
        <v>133</v>
      </c>
    </row>
    <row r="198" s="14" customFormat="1">
      <c r="A198" s="14"/>
      <c r="B198" s="200"/>
      <c r="C198" s="14"/>
      <c r="D198" s="193" t="s">
        <v>144</v>
      </c>
      <c r="E198" s="201" t="s">
        <v>3</v>
      </c>
      <c r="F198" s="202" t="s">
        <v>1256</v>
      </c>
      <c r="G198" s="14"/>
      <c r="H198" s="203">
        <v>48</v>
      </c>
      <c r="I198" s="204"/>
      <c r="J198" s="14"/>
      <c r="K198" s="14"/>
      <c r="L198" s="200"/>
      <c r="M198" s="205"/>
      <c r="N198" s="206"/>
      <c r="O198" s="206"/>
      <c r="P198" s="206"/>
      <c r="Q198" s="206"/>
      <c r="R198" s="206"/>
      <c r="S198" s="206"/>
      <c r="T198" s="20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1" t="s">
        <v>144</v>
      </c>
      <c r="AU198" s="201" t="s">
        <v>82</v>
      </c>
      <c r="AV198" s="14" t="s">
        <v>82</v>
      </c>
      <c r="AW198" s="14" t="s">
        <v>33</v>
      </c>
      <c r="AX198" s="14" t="s">
        <v>72</v>
      </c>
      <c r="AY198" s="201" t="s">
        <v>133</v>
      </c>
    </row>
    <row r="199" s="15" customFormat="1">
      <c r="A199" s="15"/>
      <c r="B199" s="208"/>
      <c r="C199" s="15"/>
      <c r="D199" s="193" t="s">
        <v>144</v>
      </c>
      <c r="E199" s="209" t="s">
        <v>3</v>
      </c>
      <c r="F199" s="210" t="s">
        <v>161</v>
      </c>
      <c r="G199" s="15"/>
      <c r="H199" s="211">
        <v>96</v>
      </c>
      <c r="I199" s="212"/>
      <c r="J199" s="15"/>
      <c r="K199" s="15"/>
      <c r="L199" s="208"/>
      <c r="M199" s="213"/>
      <c r="N199" s="214"/>
      <c r="O199" s="214"/>
      <c r="P199" s="214"/>
      <c r="Q199" s="214"/>
      <c r="R199" s="214"/>
      <c r="S199" s="214"/>
      <c r="T199" s="2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09" t="s">
        <v>144</v>
      </c>
      <c r="AU199" s="209" t="s">
        <v>82</v>
      </c>
      <c r="AV199" s="15" t="s">
        <v>140</v>
      </c>
      <c r="AW199" s="15" t="s">
        <v>33</v>
      </c>
      <c r="AX199" s="15" t="s">
        <v>80</v>
      </c>
      <c r="AY199" s="209" t="s">
        <v>133</v>
      </c>
    </row>
    <row r="200" s="2" customFormat="1" ht="16.5" customHeight="1">
      <c r="A200" s="39"/>
      <c r="B200" s="173"/>
      <c r="C200" s="174" t="s">
        <v>303</v>
      </c>
      <c r="D200" s="174" t="s">
        <v>135</v>
      </c>
      <c r="E200" s="175" t="s">
        <v>1257</v>
      </c>
      <c r="F200" s="176" t="s">
        <v>1258</v>
      </c>
      <c r="G200" s="177" t="s">
        <v>1249</v>
      </c>
      <c r="H200" s="178">
        <v>48</v>
      </c>
      <c r="I200" s="179"/>
      <c r="J200" s="180">
        <f>ROUND(I200*H200,2)</f>
        <v>0</v>
      </c>
      <c r="K200" s="176" t="s">
        <v>3</v>
      </c>
      <c r="L200" s="40"/>
      <c r="M200" s="181" t="s">
        <v>3</v>
      </c>
      <c r="N200" s="182" t="s">
        <v>43</v>
      </c>
      <c r="O200" s="73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85" t="s">
        <v>1129</v>
      </c>
      <c r="AT200" s="185" t="s">
        <v>135</v>
      </c>
      <c r="AU200" s="185" t="s">
        <v>82</v>
      </c>
      <c r="AY200" s="20" t="s">
        <v>133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0" t="s">
        <v>80</v>
      </c>
      <c r="BK200" s="186">
        <f>ROUND(I200*H200,2)</f>
        <v>0</v>
      </c>
      <c r="BL200" s="20" t="s">
        <v>1129</v>
      </c>
      <c r="BM200" s="185" t="s">
        <v>1259</v>
      </c>
    </row>
    <row r="201" s="14" customFormat="1">
      <c r="A201" s="14"/>
      <c r="B201" s="200"/>
      <c r="C201" s="14"/>
      <c r="D201" s="193" t="s">
        <v>144</v>
      </c>
      <c r="E201" s="201" t="s">
        <v>3</v>
      </c>
      <c r="F201" s="202" t="s">
        <v>1255</v>
      </c>
      <c r="G201" s="14"/>
      <c r="H201" s="203">
        <v>48</v>
      </c>
      <c r="I201" s="204"/>
      <c r="J201" s="14"/>
      <c r="K201" s="14"/>
      <c r="L201" s="200"/>
      <c r="M201" s="205"/>
      <c r="N201" s="206"/>
      <c r="O201" s="206"/>
      <c r="P201" s="206"/>
      <c r="Q201" s="206"/>
      <c r="R201" s="206"/>
      <c r="S201" s="206"/>
      <c r="T201" s="20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1" t="s">
        <v>144</v>
      </c>
      <c r="AU201" s="201" t="s">
        <v>82</v>
      </c>
      <c r="AV201" s="14" t="s">
        <v>82</v>
      </c>
      <c r="AW201" s="14" t="s">
        <v>33</v>
      </c>
      <c r="AX201" s="14" t="s">
        <v>72</v>
      </c>
      <c r="AY201" s="201" t="s">
        <v>133</v>
      </c>
    </row>
    <row r="202" s="15" customFormat="1">
      <c r="A202" s="15"/>
      <c r="B202" s="208"/>
      <c r="C202" s="15"/>
      <c r="D202" s="193" t="s">
        <v>144</v>
      </c>
      <c r="E202" s="209" t="s">
        <v>3</v>
      </c>
      <c r="F202" s="210" t="s">
        <v>161</v>
      </c>
      <c r="G202" s="15"/>
      <c r="H202" s="211">
        <v>48</v>
      </c>
      <c r="I202" s="212"/>
      <c r="J202" s="15"/>
      <c r="K202" s="15"/>
      <c r="L202" s="208"/>
      <c r="M202" s="213"/>
      <c r="N202" s="214"/>
      <c r="O202" s="214"/>
      <c r="P202" s="214"/>
      <c r="Q202" s="214"/>
      <c r="R202" s="214"/>
      <c r="S202" s="214"/>
      <c r="T202" s="2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9" t="s">
        <v>144</v>
      </c>
      <c r="AU202" s="209" t="s">
        <v>82</v>
      </c>
      <c r="AV202" s="15" t="s">
        <v>140</v>
      </c>
      <c r="AW202" s="15" t="s">
        <v>33</v>
      </c>
      <c r="AX202" s="15" t="s">
        <v>80</v>
      </c>
      <c r="AY202" s="209" t="s">
        <v>133</v>
      </c>
    </row>
    <row r="203" s="2" customFormat="1" ht="16.5" customHeight="1">
      <c r="A203" s="39"/>
      <c r="B203" s="173"/>
      <c r="C203" s="174" t="s">
        <v>311</v>
      </c>
      <c r="D203" s="174" t="s">
        <v>135</v>
      </c>
      <c r="E203" s="175" t="s">
        <v>1260</v>
      </c>
      <c r="F203" s="176" t="s">
        <v>1261</v>
      </c>
      <c r="G203" s="177" t="s">
        <v>1249</v>
      </c>
      <c r="H203" s="178">
        <v>32</v>
      </c>
      <c r="I203" s="179"/>
      <c r="J203" s="180">
        <f>ROUND(I203*H203,2)</f>
        <v>0</v>
      </c>
      <c r="K203" s="176" t="s">
        <v>3</v>
      </c>
      <c r="L203" s="40"/>
      <c r="M203" s="181" t="s">
        <v>3</v>
      </c>
      <c r="N203" s="182" t="s">
        <v>43</v>
      </c>
      <c r="O203" s="73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85" t="s">
        <v>1129</v>
      </c>
      <c r="AT203" s="185" t="s">
        <v>135</v>
      </c>
      <c r="AU203" s="185" t="s">
        <v>82</v>
      </c>
      <c r="AY203" s="20" t="s">
        <v>133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20" t="s">
        <v>80</v>
      </c>
      <c r="BK203" s="186">
        <f>ROUND(I203*H203,2)</f>
        <v>0</v>
      </c>
      <c r="BL203" s="20" t="s">
        <v>1129</v>
      </c>
      <c r="BM203" s="185" t="s">
        <v>1262</v>
      </c>
    </row>
    <row r="204" s="14" customFormat="1">
      <c r="A204" s="14"/>
      <c r="B204" s="200"/>
      <c r="C204" s="14"/>
      <c r="D204" s="193" t="s">
        <v>144</v>
      </c>
      <c r="E204" s="201" t="s">
        <v>3</v>
      </c>
      <c r="F204" s="202" t="s">
        <v>1263</v>
      </c>
      <c r="G204" s="14"/>
      <c r="H204" s="203">
        <v>32</v>
      </c>
      <c r="I204" s="204"/>
      <c r="J204" s="14"/>
      <c r="K204" s="14"/>
      <c r="L204" s="200"/>
      <c r="M204" s="205"/>
      <c r="N204" s="206"/>
      <c r="O204" s="206"/>
      <c r="P204" s="206"/>
      <c r="Q204" s="206"/>
      <c r="R204" s="206"/>
      <c r="S204" s="206"/>
      <c r="T204" s="20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1" t="s">
        <v>144</v>
      </c>
      <c r="AU204" s="201" t="s">
        <v>82</v>
      </c>
      <c r="AV204" s="14" t="s">
        <v>82</v>
      </c>
      <c r="AW204" s="14" t="s">
        <v>33</v>
      </c>
      <c r="AX204" s="14" t="s">
        <v>72</v>
      </c>
      <c r="AY204" s="201" t="s">
        <v>133</v>
      </c>
    </row>
    <row r="205" s="15" customFormat="1">
      <c r="A205" s="15"/>
      <c r="B205" s="208"/>
      <c r="C205" s="15"/>
      <c r="D205" s="193" t="s">
        <v>144</v>
      </c>
      <c r="E205" s="209" t="s">
        <v>3</v>
      </c>
      <c r="F205" s="210" t="s">
        <v>161</v>
      </c>
      <c r="G205" s="15"/>
      <c r="H205" s="211">
        <v>32</v>
      </c>
      <c r="I205" s="212"/>
      <c r="J205" s="15"/>
      <c r="K205" s="15"/>
      <c r="L205" s="208"/>
      <c r="M205" s="213"/>
      <c r="N205" s="214"/>
      <c r="O205" s="214"/>
      <c r="P205" s="214"/>
      <c r="Q205" s="214"/>
      <c r="R205" s="214"/>
      <c r="S205" s="214"/>
      <c r="T205" s="2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09" t="s">
        <v>144</v>
      </c>
      <c r="AU205" s="209" t="s">
        <v>82</v>
      </c>
      <c r="AV205" s="15" t="s">
        <v>140</v>
      </c>
      <c r="AW205" s="15" t="s">
        <v>33</v>
      </c>
      <c r="AX205" s="15" t="s">
        <v>80</v>
      </c>
      <c r="AY205" s="209" t="s">
        <v>133</v>
      </c>
    </row>
    <row r="206" s="2" customFormat="1" ht="24.15" customHeight="1">
      <c r="A206" s="39"/>
      <c r="B206" s="173"/>
      <c r="C206" s="174" t="s">
        <v>318</v>
      </c>
      <c r="D206" s="174" t="s">
        <v>135</v>
      </c>
      <c r="E206" s="175" t="s">
        <v>1264</v>
      </c>
      <c r="F206" s="176" t="s">
        <v>1265</v>
      </c>
      <c r="G206" s="177" t="s">
        <v>1249</v>
      </c>
      <c r="H206" s="178">
        <v>12</v>
      </c>
      <c r="I206" s="179"/>
      <c r="J206" s="180">
        <f>ROUND(I206*H206,2)</f>
        <v>0</v>
      </c>
      <c r="K206" s="176" t="s">
        <v>3</v>
      </c>
      <c r="L206" s="40"/>
      <c r="M206" s="181" t="s">
        <v>3</v>
      </c>
      <c r="N206" s="182" t="s">
        <v>43</v>
      </c>
      <c r="O206" s="73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85" t="s">
        <v>1129</v>
      </c>
      <c r="AT206" s="185" t="s">
        <v>135</v>
      </c>
      <c r="AU206" s="185" t="s">
        <v>82</v>
      </c>
      <c r="AY206" s="20" t="s">
        <v>133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20" t="s">
        <v>80</v>
      </c>
      <c r="BK206" s="186">
        <f>ROUND(I206*H206,2)</f>
        <v>0</v>
      </c>
      <c r="BL206" s="20" t="s">
        <v>1129</v>
      </c>
      <c r="BM206" s="185" t="s">
        <v>1266</v>
      </c>
    </row>
    <row r="207" s="14" customFormat="1">
      <c r="A207" s="14"/>
      <c r="B207" s="200"/>
      <c r="C207" s="14"/>
      <c r="D207" s="193" t="s">
        <v>144</v>
      </c>
      <c r="E207" s="201" t="s">
        <v>3</v>
      </c>
      <c r="F207" s="202" t="s">
        <v>1267</v>
      </c>
      <c r="G207" s="14"/>
      <c r="H207" s="203">
        <v>12</v>
      </c>
      <c r="I207" s="204"/>
      <c r="J207" s="14"/>
      <c r="K207" s="14"/>
      <c r="L207" s="200"/>
      <c r="M207" s="205"/>
      <c r="N207" s="206"/>
      <c r="O207" s="206"/>
      <c r="P207" s="206"/>
      <c r="Q207" s="206"/>
      <c r="R207" s="206"/>
      <c r="S207" s="206"/>
      <c r="T207" s="20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1" t="s">
        <v>144</v>
      </c>
      <c r="AU207" s="201" t="s">
        <v>82</v>
      </c>
      <c r="AV207" s="14" t="s">
        <v>82</v>
      </c>
      <c r="AW207" s="14" t="s">
        <v>33</v>
      </c>
      <c r="AX207" s="14" t="s">
        <v>72</v>
      </c>
      <c r="AY207" s="201" t="s">
        <v>133</v>
      </c>
    </row>
    <row r="208" s="15" customFormat="1">
      <c r="A208" s="15"/>
      <c r="B208" s="208"/>
      <c r="C208" s="15"/>
      <c r="D208" s="193" t="s">
        <v>144</v>
      </c>
      <c r="E208" s="209" t="s">
        <v>3</v>
      </c>
      <c r="F208" s="210" t="s">
        <v>161</v>
      </c>
      <c r="G208" s="15"/>
      <c r="H208" s="211">
        <v>12</v>
      </c>
      <c r="I208" s="212"/>
      <c r="J208" s="15"/>
      <c r="K208" s="15"/>
      <c r="L208" s="208"/>
      <c r="M208" s="213"/>
      <c r="N208" s="214"/>
      <c r="O208" s="214"/>
      <c r="P208" s="214"/>
      <c r="Q208" s="214"/>
      <c r="R208" s="214"/>
      <c r="S208" s="214"/>
      <c r="T208" s="2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9" t="s">
        <v>144</v>
      </c>
      <c r="AU208" s="209" t="s">
        <v>82</v>
      </c>
      <c r="AV208" s="15" t="s">
        <v>140</v>
      </c>
      <c r="AW208" s="15" t="s">
        <v>33</v>
      </c>
      <c r="AX208" s="15" t="s">
        <v>80</v>
      </c>
      <c r="AY208" s="209" t="s">
        <v>133</v>
      </c>
    </row>
    <row r="209" s="2" customFormat="1" ht="16.5" customHeight="1">
      <c r="A209" s="39"/>
      <c r="B209" s="173"/>
      <c r="C209" s="174" t="s">
        <v>326</v>
      </c>
      <c r="D209" s="174" t="s">
        <v>135</v>
      </c>
      <c r="E209" s="175" t="s">
        <v>1268</v>
      </c>
      <c r="F209" s="176" t="s">
        <v>1269</v>
      </c>
      <c r="G209" s="177" t="s">
        <v>878</v>
      </c>
      <c r="H209" s="178">
        <v>100</v>
      </c>
      <c r="I209" s="179"/>
      <c r="J209" s="180">
        <f>ROUND(I209*H209,2)</f>
        <v>0</v>
      </c>
      <c r="K209" s="176" t="s">
        <v>3</v>
      </c>
      <c r="L209" s="40"/>
      <c r="M209" s="181" t="s">
        <v>3</v>
      </c>
      <c r="N209" s="182" t="s">
        <v>43</v>
      </c>
      <c r="O209" s="73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85" t="s">
        <v>1129</v>
      </c>
      <c r="AT209" s="185" t="s">
        <v>135</v>
      </c>
      <c r="AU209" s="185" t="s">
        <v>82</v>
      </c>
      <c r="AY209" s="20" t="s">
        <v>133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20" t="s">
        <v>80</v>
      </c>
      <c r="BK209" s="186">
        <f>ROUND(I209*H209,2)</f>
        <v>0</v>
      </c>
      <c r="BL209" s="20" t="s">
        <v>1129</v>
      </c>
      <c r="BM209" s="185" t="s">
        <v>1270</v>
      </c>
    </row>
    <row r="210" s="14" customFormat="1">
      <c r="A210" s="14"/>
      <c r="B210" s="200"/>
      <c r="C210" s="14"/>
      <c r="D210" s="193" t="s">
        <v>144</v>
      </c>
      <c r="E210" s="201" t="s">
        <v>3</v>
      </c>
      <c r="F210" s="202" t="s">
        <v>1271</v>
      </c>
      <c r="G210" s="14"/>
      <c r="H210" s="203">
        <v>100</v>
      </c>
      <c r="I210" s="204"/>
      <c r="J210" s="14"/>
      <c r="K210" s="14"/>
      <c r="L210" s="200"/>
      <c r="M210" s="205"/>
      <c r="N210" s="206"/>
      <c r="O210" s="206"/>
      <c r="P210" s="206"/>
      <c r="Q210" s="206"/>
      <c r="R210" s="206"/>
      <c r="S210" s="206"/>
      <c r="T210" s="20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1" t="s">
        <v>144</v>
      </c>
      <c r="AU210" s="201" t="s">
        <v>82</v>
      </c>
      <c r="AV210" s="14" t="s">
        <v>82</v>
      </c>
      <c r="AW210" s="14" t="s">
        <v>33</v>
      </c>
      <c r="AX210" s="14" t="s">
        <v>72</v>
      </c>
      <c r="AY210" s="201" t="s">
        <v>133</v>
      </c>
    </row>
    <row r="211" s="15" customFormat="1">
      <c r="A211" s="15"/>
      <c r="B211" s="208"/>
      <c r="C211" s="15"/>
      <c r="D211" s="193" t="s">
        <v>144</v>
      </c>
      <c r="E211" s="209" t="s">
        <v>3</v>
      </c>
      <c r="F211" s="210" t="s">
        <v>161</v>
      </c>
      <c r="G211" s="15"/>
      <c r="H211" s="211">
        <v>100</v>
      </c>
      <c r="I211" s="212"/>
      <c r="J211" s="15"/>
      <c r="K211" s="15"/>
      <c r="L211" s="208"/>
      <c r="M211" s="213"/>
      <c r="N211" s="214"/>
      <c r="O211" s="214"/>
      <c r="P211" s="214"/>
      <c r="Q211" s="214"/>
      <c r="R211" s="214"/>
      <c r="S211" s="214"/>
      <c r="T211" s="2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09" t="s">
        <v>144</v>
      </c>
      <c r="AU211" s="209" t="s">
        <v>82</v>
      </c>
      <c r="AV211" s="15" t="s">
        <v>140</v>
      </c>
      <c r="AW211" s="15" t="s">
        <v>33</v>
      </c>
      <c r="AX211" s="15" t="s">
        <v>80</v>
      </c>
      <c r="AY211" s="209" t="s">
        <v>133</v>
      </c>
    </row>
    <row r="212" s="2" customFormat="1" ht="16.5" customHeight="1">
      <c r="A212" s="39"/>
      <c r="B212" s="173"/>
      <c r="C212" s="174" t="s">
        <v>334</v>
      </c>
      <c r="D212" s="174" t="s">
        <v>135</v>
      </c>
      <c r="E212" s="175" t="s">
        <v>1272</v>
      </c>
      <c r="F212" s="176" t="s">
        <v>1273</v>
      </c>
      <c r="G212" s="177" t="s">
        <v>878</v>
      </c>
      <c r="H212" s="178">
        <v>200</v>
      </c>
      <c r="I212" s="179"/>
      <c r="J212" s="180">
        <f>ROUND(I212*H212,2)</f>
        <v>0</v>
      </c>
      <c r="K212" s="176" t="s">
        <v>3</v>
      </c>
      <c r="L212" s="40"/>
      <c r="M212" s="181" t="s">
        <v>3</v>
      </c>
      <c r="N212" s="182" t="s">
        <v>43</v>
      </c>
      <c r="O212" s="73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85" t="s">
        <v>1129</v>
      </c>
      <c r="AT212" s="185" t="s">
        <v>135</v>
      </c>
      <c r="AU212" s="185" t="s">
        <v>82</v>
      </c>
      <c r="AY212" s="20" t="s">
        <v>133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20" t="s">
        <v>80</v>
      </c>
      <c r="BK212" s="186">
        <f>ROUND(I212*H212,2)</f>
        <v>0</v>
      </c>
      <c r="BL212" s="20" t="s">
        <v>1129</v>
      </c>
      <c r="BM212" s="185" t="s">
        <v>1274</v>
      </c>
    </row>
    <row r="213" s="14" customFormat="1">
      <c r="A213" s="14"/>
      <c r="B213" s="200"/>
      <c r="C213" s="14"/>
      <c r="D213" s="193" t="s">
        <v>144</v>
      </c>
      <c r="E213" s="201" t="s">
        <v>3</v>
      </c>
      <c r="F213" s="202" t="s">
        <v>1275</v>
      </c>
      <c r="G213" s="14"/>
      <c r="H213" s="203">
        <v>200</v>
      </c>
      <c r="I213" s="204"/>
      <c r="J213" s="14"/>
      <c r="K213" s="14"/>
      <c r="L213" s="200"/>
      <c r="M213" s="205"/>
      <c r="N213" s="206"/>
      <c r="O213" s="206"/>
      <c r="P213" s="206"/>
      <c r="Q213" s="206"/>
      <c r="R213" s="206"/>
      <c r="S213" s="206"/>
      <c r="T213" s="20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1" t="s">
        <v>144</v>
      </c>
      <c r="AU213" s="201" t="s">
        <v>82</v>
      </c>
      <c r="AV213" s="14" t="s">
        <v>82</v>
      </c>
      <c r="AW213" s="14" t="s">
        <v>33</v>
      </c>
      <c r="AX213" s="14" t="s">
        <v>72</v>
      </c>
      <c r="AY213" s="201" t="s">
        <v>133</v>
      </c>
    </row>
    <row r="214" s="15" customFormat="1">
      <c r="A214" s="15"/>
      <c r="B214" s="208"/>
      <c r="C214" s="15"/>
      <c r="D214" s="193" t="s">
        <v>144</v>
      </c>
      <c r="E214" s="209" t="s">
        <v>3</v>
      </c>
      <c r="F214" s="210" t="s">
        <v>161</v>
      </c>
      <c r="G214" s="15"/>
      <c r="H214" s="211">
        <v>200</v>
      </c>
      <c r="I214" s="212"/>
      <c r="J214" s="15"/>
      <c r="K214" s="15"/>
      <c r="L214" s="208"/>
      <c r="M214" s="213"/>
      <c r="N214" s="214"/>
      <c r="O214" s="214"/>
      <c r="P214" s="214"/>
      <c r="Q214" s="214"/>
      <c r="R214" s="214"/>
      <c r="S214" s="214"/>
      <c r="T214" s="2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9" t="s">
        <v>144</v>
      </c>
      <c r="AU214" s="209" t="s">
        <v>82</v>
      </c>
      <c r="AV214" s="15" t="s">
        <v>140</v>
      </c>
      <c r="AW214" s="15" t="s">
        <v>33</v>
      </c>
      <c r="AX214" s="15" t="s">
        <v>80</v>
      </c>
      <c r="AY214" s="209" t="s">
        <v>133</v>
      </c>
    </row>
    <row r="215" s="2" customFormat="1" ht="16.5" customHeight="1">
      <c r="A215" s="39"/>
      <c r="B215" s="173"/>
      <c r="C215" s="174" t="s">
        <v>346</v>
      </c>
      <c r="D215" s="174" t="s">
        <v>135</v>
      </c>
      <c r="E215" s="175" t="s">
        <v>1276</v>
      </c>
      <c r="F215" s="176" t="s">
        <v>1277</v>
      </c>
      <c r="G215" s="177" t="s">
        <v>878</v>
      </c>
      <c r="H215" s="178">
        <v>100</v>
      </c>
      <c r="I215" s="179"/>
      <c r="J215" s="180">
        <f>ROUND(I215*H215,2)</f>
        <v>0</v>
      </c>
      <c r="K215" s="176" t="s">
        <v>3</v>
      </c>
      <c r="L215" s="40"/>
      <c r="M215" s="181" t="s">
        <v>3</v>
      </c>
      <c r="N215" s="182" t="s">
        <v>43</v>
      </c>
      <c r="O215" s="73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185" t="s">
        <v>1129</v>
      </c>
      <c r="AT215" s="185" t="s">
        <v>135</v>
      </c>
      <c r="AU215" s="185" t="s">
        <v>82</v>
      </c>
      <c r="AY215" s="20" t="s">
        <v>133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20" t="s">
        <v>80</v>
      </c>
      <c r="BK215" s="186">
        <f>ROUND(I215*H215,2)</f>
        <v>0</v>
      </c>
      <c r="BL215" s="20" t="s">
        <v>1129</v>
      </c>
      <c r="BM215" s="185" t="s">
        <v>1278</v>
      </c>
    </row>
    <row r="216" s="14" customFormat="1">
      <c r="A216" s="14"/>
      <c r="B216" s="200"/>
      <c r="C216" s="14"/>
      <c r="D216" s="193" t="s">
        <v>144</v>
      </c>
      <c r="E216" s="201" t="s">
        <v>3</v>
      </c>
      <c r="F216" s="202" t="s">
        <v>1279</v>
      </c>
      <c r="G216" s="14"/>
      <c r="H216" s="203">
        <v>100</v>
      </c>
      <c r="I216" s="204"/>
      <c r="J216" s="14"/>
      <c r="K216" s="14"/>
      <c r="L216" s="200"/>
      <c r="M216" s="205"/>
      <c r="N216" s="206"/>
      <c r="O216" s="206"/>
      <c r="P216" s="206"/>
      <c r="Q216" s="206"/>
      <c r="R216" s="206"/>
      <c r="S216" s="206"/>
      <c r="T216" s="20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1" t="s">
        <v>144</v>
      </c>
      <c r="AU216" s="201" t="s">
        <v>82</v>
      </c>
      <c r="AV216" s="14" t="s">
        <v>82</v>
      </c>
      <c r="AW216" s="14" t="s">
        <v>33</v>
      </c>
      <c r="AX216" s="14" t="s">
        <v>72</v>
      </c>
      <c r="AY216" s="201" t="s">
        <v>133</v>
      </c>
    </row>
    <row r="217" s="15" customFormat="1">
      <c r="A217" s="15"/>
      <c r="B217" s="208"/>
      <c r="C217" s="15"/>
      <c r="D217" s="193" t="s">
        <v>144</v>
      </c>
      <c r="E217" s="209" t="s">
        <v>3</v>
      </c>
      <c r="F217" s="210" t="s">
        <v>161</v>
      </c>
      <c r="G217" s="15"/>
      <c r="H217" s="211">
        <v>100</v>
      </c>
      <c r="I217" s="212"/>
      <c r="J217" s="15"/>
      <c r="K217" s="15"/>
      <c r="L217" s="208"/>
      <c r="M217" s="213"/>
      <c r="N217" s="214"/>
      <c r="O217" s="214"/>
      <c r="P217" s="214"/>
      <c r="Q217" s="214"/>
      <c r="R217" s="214"/>
      <c r="S217" s="214"/>
      <c r="T217" s="2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09" t="s">
        <v>144</v>
      </c>
      <c r="AU217" s="209" t="s">
        <v>82</v>
      </c>
      <c r="AV217" s="15" t="s">
        <v>140</v>
      </c>
      <c r="AW217" s="15" t="s">
        <v>33</v>
      </c>
      <c r="AX217" s="15" t="s">
        <v>80</v>
      </c>
      <c r="AY217" s="209" t="s">
        <v>133</v>
      </c>
    </row>
    <row r="218" s="2" customFormat="1" ht="37.8" customHeight="1">
      <c r="A218" s="39"/>
      <c r="B218" s="173"/>
      <c r="C218" s="174" t="s">
        <v>353</v>
      </c>
      <c r="D218" s="174" t="s">
        <v>135</v>
      </c>
      <c r="E218" s="175" t="s">
        <v>1280</v>
      </c>
      <c r="F218" s="176" t="s">
        <v>1281</v>
      </c>
      <c r="G218" s="177" t="s">
        <v>1128</v>
      </c>
      <c r="H218" s="178">
        <v>2</v>
      </c>
      <c r="I218" s="179"/>
      <c r="J218" s="180">
        <f>ROUND(I218*H218,2)</f>
        <v>0</v>
      </c>
      <c r="K218" s="176" t="s">
        <v>3</v>
      </c>
      <c r="L218" s="40"/>
      <c r="M218" s="181" t="s">
        <v>3</v>
      </c>
      <c r="N218" s="182" t="s">
        <v>43</v>
      </c>
      <c r="O218" s="73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185" t="s">
        <v>1129</v>
      </c>
      <c r="AT218" s="185" t="s">
        <v>135</v>
      </c>
      <c r="AU218" s="185" t="s">
        <v>82</v>
      </c>
      <c r="AY218" s="20" t="s">
        <v>133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20" t="s">
        <v>80</v>
      </c>
      <c r="BK218" s="186">
        <f>ROUND(I218*H218,2)</f>
        <v>0</v>
      </c>
      <c r="BL218" s="20" t="s">
        <v>1129</v>
      </c>
      <c r="BM218" s="185" t="s">
        <v>1282</v>
      </c>
    </row>
    <row r="219" s="14" customFormat="1">
      <c r="A219" s="14"/>
      <c r="B219" s="200"/>
      <c r="C219" s="14"/>
      <c r="D219" s="193" t="s">
        <v>144</v>
      </c>
      <c r="E219" s="201" t="s">
        <v>3</v>
      </c>
      <c r="F219" s="202" t="s">
        <v>1283</v>
      </c>
      <c r="G219" s="14"/>
      <c r="H219" s="203">
        <v>2</v>
      </c>
      <c r="I219" s="204"/>
      <c r="J219" s="14"/>
      <c r="K219" s="14"/>
      <c r="L219" s="200"/>
      <c r="M219" s="205"/>
      <c r="N219" s="206"/>
      <c r="O219" s="206"/>
      <c r="P219" s="206"/>
      <c r="Q219" s="206"/>
      <c r="R219" s="206"/>
      <c r="S219" s="206"/>
      <c r="T219" s="20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1" t="s">
        <v>144</v>
      </c>
      <c r="AU219" s="201" t="s">
        <v>82</v>
      </c>
      <c r="AV219" s="14" t="s">
        <v>82</v>
      </c>
      <c r="AW219" s="14" t="s">
        <v>33</v>
      </c>
      <c r="AX219" s="14" t="s">
        <v>72</v>
      </c>
      <c r="AY219" s="201" t="s">
        <v>133</v>
      </c>
    </row>
    <row r="220" s="15" customFormat="1">
      <c r="A220" s="15"/>
      <c r="B220" s="208"/>
      <c r="C220" s="15"/>
      <c r="D220" s="193" t="s">
        <v>144</v>
      </c>
      <c r="E220" s="209" t="s">
        <v>3</v>
      </c>
      <c r="F220" s="210" t="s">
        <v>161</v>
      </c>
      <c r="G220" s="15"/>
      <c r="H220" s="211">
        <v>2</v>
      </c>
      <c r="I220" s="212"/>
      <c r="J220" s="15"/>
      <c r="K220" s="15"/>
      <c r="L220" s="208"/>
      <c r="M220" s="213"/>
      <c r="N220" s="214"/>
      <c r="O220" s="214"/>
      <c r="P220" s="214"/>
      <c r="Q220" s="214"/>
      <c r="R220" s="214"/>
      <c r="S220" s="214"/>
      <c r="T220" s="2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9" t="s">
        <v>144</v>
      </c>
      <c r="AU220" s="209" t="s">
        <v>82</v>
      </c>
      <c r="AV220" s="15" t="s">
        <v>140</v>
      </c>
      <c r="AW220" s="15" t="s">
        <v>33</v>
      </c>
      <c r="AX220" s="15" t="s">
        <v>80</v>
      </c>
      <c r="AY220" s="209" t="s">
        <v>133</v>
      </c>
    </row>
    <row r="221" s="2" customFormat="1" ht="24.15" customHeight="1">
      <c r="A221" s="39"/>
      <c r="B221" s="173"/>
      <c r="C221" s="174" t="s">
        <v>361</v>
      </c>
      <c r="D221" s="174" t="s">
        <v>135</v>
      </c>
      <c r="E221" s="175" t="s">
        <v>1284</v>
      </c>
      <c r="F221" s="176" t="s">
        <v>1285</v>
      </c>
      <c r="G221" s="177" t="s">
        <v>1128</v>
      </c>
      <c r="H221" s="178">
        <v>1</v>
      </c>
      <c r="I221" s="179"/>
      <c r="J221" s="180">
        <f>ROUND(I221*H221,2)</f>
        <v>0</v>
      </c>
      <c r="K221" s="176" t="s">
        <v>3</v>
      </c>
      <c r="L221" s="40"/>
      <c r="M221" s="181" t="s">
        <v>3</v>
      </c>
      <c r="N221" s="182" t="s">
        <v>43</v>
      </c>
      <c r="O221" s="73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185" t="s">
        <v>140</v>
      </c>
      <c r="AT221" s="185" t="s">
        <v>135</v>
      </c>
      <c r="AU221" s="185" t="s">
        <v>82</v>
      </c>
      <c r="AY221" s="20" t="s">
        <v>133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20" t="s">
        <v>80</v>
      </c>
      <c r="BK221" s="186">
        <f>ROUND(I221*H221,2)</f>
        <v>0</v>
      </c>
      <c r="BL221" s="20" t="s">
        <v>140</v>
      </c>
      <c r="BM221" s="185" t="s">
        <v>1286</v>
      </c>
    </row>
    <row r="222" s="2" customFormat="1">
      <c r="A222" s="39"/>
      <c r="B222" s="40"/>
      <c r="C222" s="39"/>
      <c r="D222" s="193" t="s">
        <v>257</v>
      </c>
      <c r="E222" s="39"/>
      <c r="F222" s="226" t="s">
        <v>1287</v>
      </c>
      <c r="G222" s="39"/>
      <c r="H222" s="39"/>
      <c r="I222" s="189"/>
      <c r="J222" s="39"/>
      <c r="K222" s="39"/>
      <c r="L222" s="40"/>
      <c r="M222" s="190"/>
      <c r="N222" s="191"/>
      <c r="O222" s="73"/>
      <c r="P222" s="73"/>
      <c r="Q222" s="73"/>
      <c r="R222" s="73"/>
      <c r="S222" s="73"/>
      <c r="T222" s="74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20" t="s">
        <v>257</v>
      </c>
      <c r="AU222" s="20" t="s">
        <v>82</v>
      </c>
    </row>
    <row r="223" s="14" customFormat="1">
      <c r="A223" s="14"/>
      <c r="B223" s="200"/>
      <c r="C223" s="14"/>
      <c r="D223" s="193" t="s">
        <v>144</v>
      </c>
      <c r="E223" s="201" t="s">
        <v>3</v>
      </c>
      <c r="F223" s="202" t="s">
        <v>1288</v>
      </c>
      <c r="G223" s="14"/>
      <c r="H223" s="203">
        <v>1</v>
      </c>
      <c r="I223" s="204"/>
      <c r="J223" s="14"/>
      <c r="K223" s="14"/>
      <c r="L223" s="200"/>
      <c r="M223" s="205"/>
      <c r="N223" s="206"/>
      <c r="O223" s="206"/>
      <c r="P223" s="206"/>
      <c r="Q223" s="206"/>
      <c r="R223" s="206"/>
      <c r="S223" s="206"/>
      <c r="T223" s="20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1" t="s">
        <v>144</v>
      </c>
      <c r="AU223" s="201" t="s">
        <v>82</v>
      </c>
      <c r="AV223" s="14" t="s">
        <v>82</v>
      </c>
      <c r="AW223" s="14" t="s">
        <v>33</v>
      </c>
      <c r="AX223" s="14" t="s">
        <v>72</v>
      </c>
      <c r="AY223" s="201" t="s">
        <v>133</v>
      </c>
    </row>
    <row r="224" s="15" customFormat="1">
      <c r="A224" s="15"/>
      <c r="B224" s="208"/>
      <c r="C224" s="15"/>
      <c r="D224" s="193" t="s">
        <v>144</v>
      </c>
      <c r="E224" s="209" t="s">
        <v>3</v>
      </c>
      <c r="F224" s="210" t="s">
        <v>161</v>
      </c>
      <c r="G224" s="15"/>
      <c r="H224" s="211">
        <v>1</v>
      </c>
      <c r="I224" s="212"/>
      <c r="J224" s="15"/>
      <c r="K224" s="15"/>
      <c r="L224" s="208"/>
      <c r="M224" s="238"/>
      <c r="N224" s="239"/>
      <c r="O224" s="239"/>
      <c r="P224" s="239"/>
      <c r="Q224" s="239"/>
      <c r="R224" s="239"/>
      <c r="S224" s="239"/>
      <c r="T224" s="24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09" t="s">
        <v>144</v>
      </c>
      <c r="AU224" s="209" t="s">
        <v>82</v>
      </c>
      <c r="AV224" s="15" t="s">
        <v>140</v>
      </c>
      <c r="AW224" s="15" t="s">
        <v>33</v>
      </c>
      <c r="AX224" s="15" t="s">
        <v>80</v>
      </c>
      <c r="AY224" s="209" t="s">
        <v>133</v>
      </c>
    </row>
    <row r="225" s="2" customFormat="1" ht="6.96" customHeight="1">
      <c r="A225" s="39"/>
      <c r="B225" s="56"/>
      <c r="C225" s="57"/>
      <c r="D225" s="57"/>
      <c r="E225" s="57"/>
      <c r="F225" s="57"/>
      <c r="G225" s="57"/>
      <c r="H225" s="57"/>
      <c r="I225" s="57"/>
      <c r="J225" s="57"/>
      <c r="K225" s="57"/>
      <c r="L225" s="40"/>
      <c r="M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</row>
  </sheetData>
  <autoFilter ref="C86:K22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9" r:id="rId1" display="https://podminky.urs.cz/item/CS_URS_2023_01/012103000"/>
    <hyperlink ref="F106" r:id="rId2" display="https://podminky.urs.cz/item/CS_URS_2023_01/012203000"/>
    <hyperlink ref="F110" r:id="rId3" display="https://podminky.urs.cz/item/CS_URS_2023_01/012303000"/>
    <hyperlink ref="F114" r:id="rId4" display="https://podminky.urs.cz/item/CS_URS_2023_01/013244000"/>
    <hyperlink ref="F127" r:id="rId5" display="https://podminky.urs.cz/item/CS_URS_2023_01/013254000"/>
    <hyperlink ref="F140" r:id="rId6" display="https://podminky.urs.cz/item/CS_URS_2023_01/032903000"/>
    <hyperlink ref="F152" r:id="rId7" display="https://podminky.urs.cz/item/CS_URS_2022_01/043134000"/>
    <hyperlink ref="F158" r:id="rId8" display="https://podminky.urs.cz/item/CS_URS_2023_01/043194000"/>
    <hyperlink ref="F181" r:id="rId9" display="https://podminky.urs.cz/item/CS_URS_2023_01/074002000"/>
    <hyperlink ref="F188" r:id="rId10" display="https://podminky.urs.cz/item/CS_URS_2023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7" customWidth="1"/>
    <col min="2" max="2" width="1.667969" style="247" customWidth="1"/>
    <col min="3" max="4" width="5" style="247" customWidth="1"/>
    <col min="5" max="5" width="11.66016" style="247" customWidth="1"/>
    <col min="6" max="6" width="9.160156" style="247" customWidth="1"/>
    <col min="7" max="7" width="5" style="247" customWidth="1"/>
    <col min="8" max="8" width="77.83203" style="247" customWidth="1"/>
    <col min="9" max="10" width="20" style="247" customWidth="1"/>
    <col min="11" max="11" width="1.667969" style="247" customWidth="1"/>
  </cols>
  <sheetData>
    <row r="1" s="1" customFormat="1" ht="37.5" customHeight="1"/>
    <row r="2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="17" customFormat="1" ht="45" customHeight="1">
      <c r="B3" s="251"/>
      <c r="C3" s="252" t="s">
        <v>1289</v>
      </c>
      <c r="D3" s="252"/>
      <c r="E3" s="252"/>
      <c r="F3" s="252"/>
      <c r="G3" s="252"/>
      <c r="H3" s="252"/>
      <c r="I3" s="252"/>
      <c r="J3" s="252"/>
      <c r="K3" s="253"/>
    </row>
    <row r="4" s="1" customFormat="1" ht="25.5" customHeight="1">
      <c r="B4" s="254"/>
      <c r="C4" s="255" t="s">
        <v>1290</v>
      </c>
      <c r="D4" s="255"/>
      <c r="E4" s="255"/>
      <c r="F4" s="255"/>
      <c r="G4" s="255"/>
      <c r="H4" s="255"/>
      <c r="I4" s="255"/>
      <c r="J4" s="255"/>
      <c r="K4" s="256"/>
    </row>
    <row r="5" s="1" customFormat="1" ht="5.25" customHeight="1">
      <c r="B5" s="254"/>
      <c r="C5" s="257"/>
      <c r="D5" s="257"/>
      <c r="E5" s="257"/>
      <c r="F5" s="257"/>
      <c r="G5" s="257"/>
      <c r="H5" s="257"/>
      <c r="I5" s="257"/>
      <c r="J5" s="257"/>
      <c r="K5" s="256"/>
    </row>
    <row r="6" s="1" customFormat="1" ht="15" customHeight="1">
      <c r="B6" s="254"/>
      <c r="C6" s="258" t="s">
        <v>1291</v>
      </c>
      <c r="D6" s="258"/>
      <c r="E6" s="258"/>
      <c r="F6" s="258"/>
      <c r="G6" s="258"/>
      <c r="H6" s="258"/>
      <c r="I6" s="258"/>
      <c r="J6" s="258"/>
      <c r="K6" s="256"/>
    </row>
    <row r="7" s="1" customFormat="1" ht="15" customHeight="1">
      <c r="B7" s="259"/>
      <c r="C7" s="258" t="s">
        <v>1292</v>
      </c>
      <c r="D7" s="258"/>
      <c r="E7" s="258"/>
      <c r="F7" s="258"/>
      <c r="G7" s="258"/>
      <c r="H7" s="258"/>
      <c r="I7" s="258"/>
      <c r="J7" s="258"/>
      <c r="K7" s="256"/>
    </row>
    <row r="8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="1" customFormat="1" ht="15" customHeight="1">
      <c r="B9" s="259"/>
      <c r="C9" s="258" t="s">
        <v>1293</v>
      </c>
      <c r="D9" s="258"/>
      <c r="E9" s="258"/>
      <c r="F9" s="258"/>
      <c r="G9" s="258"/>
      <c r="H9" s="258"/>
      <c r="I9" s="258"/>
      <c r="J9" s="258"/>
      <c r="K9" s="256"/>
    </row>
    <row r="10" s="1" customFormat="1" ht="15" customHeight="1">
      <c r="B10" s="259"/>
      <c r="C10" s="258"/>
      <c r="D10" s="258" t="s">
        <v>1294</v>
      </c>
      <c r="E10" s="258"/>
      <c r="F10" s="258"/>
      <c r="G10" s="258"/>
      <c r="H10" s="258"/>
      <c r="I10" s="258"/>
      <c r="J10" s="258"/>
      <c r="K10" s="256"/>
    </row>
    <row r="11" s="1" customFormat="1" ht="15" customHeight="1">
      <c r="B11" s="259"/>
      <c r="C11" s="260"/>
      <c r="D11" s="258" t="s">
        <v>1295</v>
      </c>
      <c r="E11" s="258"/>
      <c r="F11" s="258"/>
      <c r="G11" s="258"/>
      <c r="H11" s="258"/>
      <c r="I11" s="258"/>
      <c r="J11" s="258"/>
      <c r="K11" s="256"/>
    </row>
    <row r="12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="1" customFormat="1" ht="15" customHeight="1">
      <c r="B13" s="259"/>
      <c r="C13" s="260"/>
      <c r="D13" s="261" t="s">
        <v>1296</v>
      </c>
      <c r="E13" s="258"/>
      <c r="F13" s="258"/>
      <c r="G13" s="258"/>
      <c r="H13" s="258"/>
      <c r="I13" s="258"/>
      <c r="J13" s="258"/>
      <c r="K13" s="256"/>
    </row>
    <row r="14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="1" customFormat="1" ht="15" customHeight="1">
      <c r="B15" s="259"/>
      <c r="C15" s="260"/>
      <c r="D15" s="258" t="s">
        <v>1297</v>
      </c>
      <c r="E15" s="258"/>
      <c r="F15" s="258"/>
      <c r="G15" s="258"/>
      <c r="H15" s="258"/>
      <c r="I15" s="258"/>
      <c r="J15" s="258"/>
      <c r="K15" s="256"/>
    </row>
    <row r="16" s="1" customFormat="1" ht="15" customHeight="1">
      <c r="B16" s="259"/>
      <c r="C16" s="260"/>
      <c r="D16" s="258" t="s">
        <v>1298</v>
      </c>
      <c r="E16" s="258"/>
      <c r="F16" s="258"/>
      <c r="G16" s="258"/>
      <c r="H16" s="258"/>
      <c r="I16" s="258"/>
      <c r="J16" s="258"/>
      <c r="K16" s="256"/>
    </row>
    <row r="17" s="1" customFormat="1" ht="15" customHeight="1">
      <c r="B17" s="259"/>
      <c r="C17" s="260"/>
      <c r="D17" s="258" t="s">
        <v>1299</v>
      </c>
      <c r="E17" s="258"/>
      <c r="F17" s="258"/>
      <c r="G17" s="258"/>
      <c r="H17" s="258"/>
      <c r="I17" s="258"/>
      <c r="J17" s="258"/>
      <c r="K17" s="256"/>
    </row>
    <row r="18" s="1" customFormat="1" ht="15" customHeight="1">
      <c r="B18" s="259"/>
      <c r="C18" s="260"/>
      <c r="D18" s="260"/>
      <c r="E18" s="262" t="s">
        <v>79</v>
      </c>
      <c r="F18" s="258" t="s">
        <v>1300</v>
      </c>
      <c r="G18" s="258"/>
      <c r="H18" s="258"/>
      <c r="I18" s="258"/>
      <c r="J18" s="258"/>
      <c r="K18" s="256"/>
    </row>
    <row r="19" s="1" customFormat="1" ht="15" customHeight="1">
      <c r="B19" s="259"/>
      <c r="C19" s="260"/>
      <c r="D19" s="260"/>
      <c r="E19" s="262" t="s">
        <v>1301</v>
      </c>
      <c r="F19" s="258" t="s">
        <v>1302</v>
      </c>
      <c r="G19" s="258"/>
      <c r="H19" s="258"/>
      <c r="I19" s="258"/>
      <c r="J19" s="258"/>
      <c r="K19" s="256"/>
    </row>
    <row r="20" s="1" customFormat="1" ht="15" customHeight="1">
      <c r="B20" s="259"/>
      <c r="C20" s="260"/>
      <c r="D20" s="260"/>
      <c r="E20" s="262" t="s">
        <v>1303</v>
      </c>
      <c r="F20" s="258" t="s">
        <v>1304</v>
      </c>
      <c r="G20" s="258"/>
      <c r="H20" s="258"/>
      <c r="I20" s="258"/>
      <c r="J20" s="258"/>
      <c r="K20" s="256"/>
    </row>
    <row r="21" s="1" customFormat="1" ht="15" customHeight="1">
      <c r="B21" s="259"/>
      <c r="C21" s="260"/>
      <c r="D21" s="260"/>
      <c r="E21" s="262" t="s">
        <v>1305</v>
      </c>
      <c r="F21" s="258" t="s">
        <v>1306</v>
      </c>
      <c r="G21" s="258"/>
      <c r="H21" s="258"/>
      <c r="I21" s="258"/>
      <c r="J21" s="258"/>
      <c r="K21" s="256"/>
    </row>
    <row r="22" s="1" customFormat="1" ht="15" customHeight="1">
      <c r="B22" s="259"/>
      <c r="C22" s="260"/>
      <c r="D22" s="260"/>
      <c r="E22" s="262" t="s">
        <v>1049</v>
      </c>
      <c r="F22" s="258" t="s">
        <v>1050</v>
      </c>
      <c r="G22" s="258"/>
      <c r="H22" s="258"/>
      <c r="I22" s="258"/>
      <c r="J22" s="258"/>
      <c r="K22" s="256"/>
    </row>
    <row r="23" s="1" customFormat="1" ht="15" customHeight="1">
      <c r="B23" s="259"/>
      <c r="C23" s="260"/>
      <c r="D23" s="260"/>
      <c r="E23" s="262" t="s">
        <v>88</v>
      </c>
      <c r="F23" s="258" t="s">
        <v>1307</v>
      </c>
      <c r="G23" s="258"/>
      <c r="H23" s="258"/>
      <c r="I23" s="258"/>
      <c r="J23" s="258"/>
      <c r="K23" s="256"/>
    </row>
    <row r="24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="1" customFormat="1" ht="15" customHeight="1">
      <c r="B25" s="259"/>
      <c r="C25" s="258" t="s">
        <v>1308</v>
      </c>
      <c r="D25" s="258"/>
      <c r="E25" s="258"/>
      <c r="F25" s="258"/>
      <c r="G25" s="258"/>
      <c r="H25" s="258"/>
      <c r="I25" s="258"/>
      <c r="J25" s="258"/>
      <c r="K25" s="256"/>
    </row>
    <row r="26" s="1" customFormat="1" ht="15" customHeight="1">
      <c r="B26" s="259"/>
      <c r="C26" s="258" t="s">
        <v>1309</v>
      </c>
      <c r="D26" s="258"/>
      <c r="E26" s="258"/>
      <c r="F26" s="258"/>
      <c r="G26" s="258"/>
      <c r="H26" s="258"/>
      <c r="I26" s="258"/>
      <c r="J26" s="258"/>
      <c r="K26" s="256"/>
    </row>
    <row r="27" s="1" customFormat="1" ht="15" customHeight="1">
      <c r="B27" s="259"/>
      <c r="C27" s="258"/>
      <c r="D27" s="258" t="s">
        <v>1310</v>
      </c>
      <c r="E27" s="258"/>
      <c r="F27" s="258"/>
      <c r="G27" s="258"/>
      <c r="H27" s="258"/>
      <c r="I27" s="258"/>
      <c r="J27" s="258"/>
      <c r="K27" s="256"/>
    </row>
    <row r="28" s="1" customFormat="1" ht="15" customHeight="1">
      <c r="B28" s="259"/>
      <c r="C28" s="260"/>
      <c r="D28" s="258" t="s">
        <v>1311</v>
      </c>
      <c r="E28" s="258"/>
      <c r="F28" s="258"/>
      <c r="G28" s="258"/>
      <c r="H28" s="258"/>
      <c r="I28" s="258"/>
      <c r="J28" s="258"/>
      <c r="K28" s="256"/>
    </row>
    <row r="29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="1" customFormat="1" ht="15" customHeight="1">
      <c r="B30" s="259"/>
      <c r="C30" s="260"/>
      <c r="D30" s="258" t="s">
        <v>1312</v>
      </c>
      <c r="E30" s="258"/>
      <c r="F30" s="258"/>
      <c r="G30" s="258"/>
      <c r="H30" s="258"/>
      <c r="I30" s="258"/>
      <c r="J30" s="258"/>
      <c r="K30" s="256"/>
    </row>
    <row r="31" s="1" customFormat="1" ht="15" customHeight="1">
      <c r="B31" s="259"/>
      <c r="C31" s="260"/>
      <c r="D31" s="258" t="s">
        <v>1313</v>
      </c>
      <c r="E31" s="258"/>
      <c r="F31" s="258"/>
      <c r="G31" s="258"/>
      <c r="H31" s="258"/>
      <c r="I31" s="258"/>
      <c r="J31" s="258"/>
      <c r="K31" s="256"/>
    </row>
    <row r="32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="1" customFormat="1" ht="15" customHeight="1">
      <c r="B33" s="259"/>
      <c r="C33" s="260"/>
      <c r="D33" s="258" t="s">
        <v>1314</v>
      </c>
      <c r="E33" s="258"/>
      <c r="F33" s="258"/>
      <c r="G33" s="258"/>
      <c r="H33" s="258"/>
      <c r="I33" s="258"/>
      <c r="J33" s="258"/>
      <c r="K33" s="256"/>
    </row>
    <row r="34" s="1" customFormat="1" ht="15" customHeight="1">
      <c r="B34" s="259"/>
      <c r="C34" s="260"/>
      <c r="D34" s="258" t="s">
        <v>1315</v>
      </c>
      <c r="E34" s="258"/>
      <c r="F34" s="258"/>
      <c r="G34" s="258"/>
      <c r="H34" s="258"/>
      <c r="I34" s="258"/>
      <c r="J34" s="258"/>
      <c r="K34" s="256"/>
    </row>
    <row r="35" s="1" customFormat="1" ht="15" customHeight="1">
      <c r="B35" s="259"/>
      <c r="C35" s="260"/>
      <c r="D35" s="258" t="s">
        <v>1316</v>
      </c>
      <c r="E35" s="258"/>
      <c r="F35" s="258"/>
      <c r="G35" s="258"/>
      <c r="H35" s="258"/>
      <c r="I35" s="258"/>
      <c r="J35" s="258"/>
      <c r="K35" s="256"/>
    </row>
    <row r="36" s="1" customFormat="1" ht="15" customHeight="1">
      <c r="B36" s="259"/>
      <c r="C36" s="260"/>
      <c r="D36" s="258"/>
      <c r="E36" s="261" t="s">
        <v>119</v>
      </c>
      <c r="F36" s="258"/>
      <c r="G36" s="258" t="s">
        <v>1317</v>
      </c>
      <c r="H36" s="258"/>
      <c r="I36" s="258"/>
      <c r="J36" s="258"/>
      <c r="K36" s="256"/>
    </row>
    <row r="37" s="1" customFormat="1" ht="30.75" customHeight="1">
      <c r="B37" s="259"/>
      <c r="C37" s="260"/>
      <c r="D37" s="258"/>
      <c r="E37" s="261" t="s">
        <v>1318</v>
      </c>
      <c r="F37" s="258"/>
      <c r="G37" s="258" t="s">
        <v>1319</v>
      </c>
      <c r="H37" s="258"/>
      <c r="I37" s="258"/>
      <c r="J37" s="258"/>
      <c r="K37" s="256"/>
    </row>
    <row r="38" s="1" customFormat="1" ht="15" customHeight="1">
      <c r="B38" s="259"/>
      <c r="C38" s="260"/>
      <c r="D38" s="258"/>
      <c r="E38" s="261" t="s">
        <v>53</v>
      </c>
      <c r="F38" s="258"/>
      <c r="G38" s="258" t="s">
        <v>1320</v>
      </c>
      <c r="H38" s="258"/>
      <c r="I38" s="258"/>
      <c r="J38" s="258"/>
      <c r="K38" s="256"/>
    </row>
    <row r="39" s="1" customFormat="1" ht="15" customHeight="1">
      <c r="B39" s="259"/>
      <c r="C39" s="260"/>
      <c r="D39" s="258"/>
      <c r="E39" s="261" t="s">
        <v>54</v>
      </c>
      <c r="F39" s="258"/>
      <c r="G39" s="258" t="s">
        <v>1321</v>
      </c>
      <c r="H39" s="258"/>
      <c r="I39" s="258"/>
      <c r="J39" s="258"/>
      <c r="K39" s="256"/>
    </row>
    <row r="40" s="1" customFormat="1" ht="15" customHeight="1">
      <c r="B40" s="259"/>
      <c r="C40" s="260"/>
      <c r="D40" s="258"/>
      <c r="E40" s="261" t="s">
        <v>120</v>
      </c>
      <c r="F40" s="258"/>
      <c r="G40" s="258" t="s">
        <v>1322</v>
      </c>
      <c r="H40" s="258"/>
      <c r="I40" s="258"/>
      <c r="J40" s="258"/>
      <c r="K40" s="256"/>
    </row>
    <row r="41" s="1" customFormat="1" ht="15" customHeight="1">
      <c r="B41" s="259"/>
      <c r="C41" s="260"/>
      <c r="D41" s="258"/>
      <c r="E41" s="261" t="s">
        <v>121</v>
      </c>
      <c r="F41" s="258"/>
      <c r="G41" s="258" t="s">
        <v>1323</v>
      </c>
      <c r="H41" s="258"/>
      <c r="I41" s="258"/>
      <c r="J41" s="258"/>
      <c r="K41" s="256"/>
    </row>
    <row r="42" s="1" customFormat="1" ht="15" customHeight="1">
      <c r="B42" s="259"/>
      <c r="C42" s="260"/>
      <c r="D42" s="258"/>
      <c r="E42" s="261" t="s">
        <v>1324</v>
      </c>
      <c r="F42" s="258"/>
      <c r="G42" s="258" t="s">
        <v>1325</v>
      </c>
      <c r="H42" s="258"/>
      <c r="I42" s="258"/>
      <c r="J42" s="258"/>
      <c r="K42" s="256"/>
    </row>
    <row r="43" s="1" customFormat="1" ht="15" customHeight="1">
      <c r="B43" s="259"/>
      <c r="C43" s="260"/>
      <c r="D43" s="258"/>
      <c r="E43" s="261"/>
      <c r="F43" s="258"/>
      <c r="G43" s="258" t="s">
        <v>1326</v>
      </c>
      <c r="H43" s="258"/>
      <c r="I43" s="258"/>
      <c r="J43" s="258"/>
      <c r="K43" s="256"/>
    </row>
    <row r="44" s="1" customFormat="1" ht="15" customHeight="1">
      <c r="B44" s="259"/>
      <c r="C44" s="260"/>
      <c r="D44" s="258"/>
      <c r="E44" s="261" t="s">
        <v>1327</v>
      </c>
      <c r="F44" s="258"/>
      <c r="G44" s="258" t="s">
        <v>1328</v>
      </c>
      <c r="H44" s="258"/>
      <c r="I44" s="258"/>
      <c r="J44" s="258"/>
      <c r="K44" s="256"/>
    </row>
    <row r="45" s="1" customFormat="1" ht="15" customHeight="1">
      <c r="B45" s="259"/>
      <c r="C45" s="260"/>
      <c r="D45" s="258"/>
      <c r="E45" s="261" t="s">
        <v>123</v>
      </c>
      <c r="F45" s="258"/>
      <c r="G45" s="258" t="s">
        <v>1329</v>
      </c>
      <c r="H45" s="258"/>
      <c r="I45" s="258"/>
      <c r="J45" s="258"/>
      <c r="K45" s="256"/>
    </row>
    <row r="46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="1" customFormat="1" ht="15" customHeight="1">
      <c r="B47" s="259"/>
      <c r="C47" s="260"/>
      <c r="D47" s="258" t="s">
        <v>1330</v>
      </c>
      <c r="E47" s="258"/>
      <c r="F47" s="258"/>
      <c r="G47" s="258"/>
      <c r="H47" s="258"/>
      <c r="I47" s="258"/>
      <c r="J47" s="258"/>
      <c r="K47" s="256"/>
    </row>
    <row r="48" s="1" customFormat="1" ht="15" customHeight="1">
      <c r="B48" s="259"/>
      <c r="C48" s="260"/>
      <c r="D48" s="260"/>
      <c r="E48" s="258" t="s">
        <v>1331</v>
      </c>
      <c r="F48" s="258"/>
      <c r="G48" s="258"/>
      <c r="H48" s="258"/>
      <c r="I48" s="258"/>
      <c r="J48" s="258"/>
      <c r="K48" s="256"/>
    </row>
    <row r="49" s="1" customFormat="1" ht="15" customHeight="1">
      <c r="B49" s="259"/>
      <c r="C49" s="260"/>
      <c r="D49" s="260"/>
      <c r="E49" s="258" t="s">
        <v>1332</v>
      </c>
      <c r="F49" s="258"/>
      <c r="G49" s="258"/>
      <c r="H49" s="258"/>
      <c r="I49" s="258"/>
      <c r="J49" s="258"/>
      <c r="K49" s="256"/>
    </row>
    <row r="50" s="1" customFormat="1" ht="15" customHeight="1">
      <c r="B50" s="259"/>
      <c r="C50" s="260"/>
      <c r="D50" s="260"/>
      <c r="E50" s="258" t="s">
        <v>1333</v>
      </c>
      <c r="F50" s="258"/>
      <c r="G50" s="258"/>
      <c r="H50" s="258"/>
      <c r="I50" s="258"/>
      <c r="J50" s="258"/>
      <c r="K50" s="256"/>
    </row>
    <row r="51" s="1" customFormat="1" ht="15" customHeight="1">
      <c r="B51" s="259"/>
      <c r="C51" s="260"/>
      <c r="D51" s="258" t="s">
        <v>1334</v>
      </c>
      <c r="E51" s="258"/>
      <c r="F51" s="258"/>
      <c r="G51" s="258"/>
      <c r="H51" s="258"/>
      <c r="I51" s="258"/>
      <c r="J51" s="258"/>
      <c r="K51" s="256"/>
    </row>
    <row r="52" s="1" customFormat="1" ht="25.5" customHeight="1">
      <c r="B52" s="254"/>
      <c r="C52" s="255" t="s">
        <v>1335</v>
      </c>
      <c r="D52" s="255"/>
      <c r="E52" s="255"/>
      <c r="F52" s="255"/>
      <c r="G52" s="255"/>
      <c r="H52" s="255"/>
      <c r="I52" s="255"/>
      <c r="J52" s="255"/>
      <c r="K52" s="256"/>
    </row>
    <row r="53" s="1" customFormat="1" ht="5.25" customHeight="1">
      <c r="B53" s="254"/>
      <c r="C53" s="257"/>
      <c r="D53" s="257"/>
      <c r="E53" s="257"/>
      <c r="F53" s="257"/>
      <c r="G53" s="257"/>
      <c r="H53" s="257"/>
      <c r="I53" s="257"/>
      <c r="J53" s="257"/>
      <c r="K53" s="256"/>
    </row>
    <row r="54" s="1" customFormat="1" ht="15" customHeight="1">
      <c r="B54" s="254"/>
      <c r="C54" s="258" t="s">
        <v>1336</v>
      </c>
      <c r="D54" s="258"/>
      <c r="E54" s="258"/>
      <c r="F54" s="258"/>
      <c r="G54" s="258"/>
      <c r="H54" s="258"/>
      <c r="I54" s="258"/>
      <c r="J54" s="258"/>
      <c r="K54" s="256"/>
    </row>
    <row r="55" s="1" customFormat="1" ht="15" customHeight="1">
      <c r="B55" s="254"/>
      <c r="C55" s="258" t="s">
        <v>1337</v>
      </c>
      <c r="D55" s="258"/>
      <c r="E55" s="258"/>
      <c r="F55" s="258"/>
      <c r="G55" s="258"/>
      <c r="H55" s="258"/>
      <c r="I55" s="258"/>
      <c r="J55" s="258"/>
      <c r="K55" s="256"/>
    </row>
    <row r="56" s="1" customFormat="1" ht="12.75" customHeight="1">
      <c r="B56" s="254"/>
      <c r="C56" s="258"/>
      <c r="D56" s="258"/>
      <c r="E56" s="258"/>
      <c r="F56" s="258"/>
      <c r="G56" s="258"/>
      <c r="H56" s="258"/>
      <c r="I56" s="258"/>
      <c r="J56" s="258"/>
      <c r="K56" s="256"/>
    </row>
    <row r="57" s="1" customFormat="1" ht="15" customHeight="1">
      <c r="B57" s="254"/>
      <c r="C57" s="258" t="s">
        <v>1338</v>
      </c>
      <c r="D57" s="258"/>
      <c r="E57" s="258"/>
      <c r="F57" s="258"/>
      <c r="G57" s="258"/>
      <c r="H57" s="258"/>
      <c r="I57" s="258"/>
      <c r="J57" s="258"/>
      <c r="K57" s="256"/>
    </row>
    <row r="58" s="1" customFormat="1" ht="15" customHeight="1">
      <c r="B58" s="254"/>
      <c r="C58" s="260"/>
      <c r="D58" s="258" t="s">
        <v>1339</v>
      </c>
      <c r="E58" s="258"/>
      <c r="F58" s="258"/>
      <c r="G58" s="258"/>
      <c r="H58" s="258"/>
      <c r="I58" s="258"/>
      <c r="J58" s="258"/>
      <c r="K58" s="256"/>
    </row>
    <row r="59" s="1" customFormat="1" ht="15" customHeight="1">
      <c r="B59" s="254"/>
      <c r="C59" s="260"/>
      <c r="D59" s="258" t="s">
        <v>1340</v>
      </c>
      <c r="E59" s="258"/>
      <c r="F59" s="258"/>
      <c r="G59" s="258"/>
      <c r="H59" s="258"/>
      <c r="I59" s="258"/>
      <c r="J59" s="258"/>
      <c r="K59" s="256"/>
    </row>
    <row r="60" s="1" customFormat="1" ht="15" customHeight="1">
      <c r="B60" s="254"/>
      <c r="C60" s="260"/>
      <c r="D60" s="258" t="s">
        <v>1341</v>
      </c>
      <c r="E60" s="258"/>
      <c r="F60" s="258"/>
      <c r="G60" s="258"/>
      <c r="H60" s="258"/>
      <c r="I60" s="258"/>
      <c r="J60" s="258"/>
      <c r="K60" s="256"/>
    </row>
    <row r="61" s="1" customFormat="1" ht="15" customHeight="1">
      <c r="B61" s="254"/>
      <c r="C61" s="260"/>
      <c r="D61" s="258" t="s">
        <v>1342</v>
      </c>
      <c r="E61" s="258"/>
      <c r="F61" s="258"/>
      <c r="G61" s="258"/>
      <c r="H61" s="258"/>
      <c r="I61" s="258"/>
      <c r="J61" s="258"/>
      <c r="K61" s="256"/>
    </row>
    <row r="62" s="1" customFormat="1" ht="15" customHeight="1">
      <c r="B62" s="254"/>
      <c r="C62" s="260"/>
      <c r="D62" s="263" t="s">
        <v>1343</v>
      </c>
      <c r="E62" s="263"/>
      <c r="F62" s="263"/>
      <c r="G62" s="263"/>
      <c r="H62" s="263"/>
      <c r="I62" s="263"/>
      <c r="J62" s="263"/>
      <c r="K62" s="256"/>
    </row>
    <row r="63" s="1" customFormat="1" ht="15" customHeight="1">
      <c r="B63" s="254"/>
      <c r="C63" s="260"/>
      <c r="D63" s="258" t="s">
        <v>1344</v>
      </c>
      <c r="E63" s="258"/>
      <c r="F63" s="258"/>
      <c r="G63" s="258"/>
      <c r="H63" s="258"/>
      <c r="I63" s="258"/>
      <c r="J63" s="258"/>
      <c r="K63" s="256"/>
    </row>
    <row r="64" s="1" customFormat="1" ht="12.75" customHeight="1">
      <c r="B64" s="254"/>
      <c r="C64" s="260"/>
      <c r="D64" s="260"/>
      <c r="E64" s="264"/>
      <c r="F64" s="260"/>
      <c r="G64" s="260"/>
      <c r="H64" s="260"/>
      <c r="I64" s="260"/>
      <c r="J64" s="260"/>
      <c r="K64" s="256"/>
    </row>
    <row r="65" s="1" customFormat="1" ht="15" customHeight="1">
      <c r="B65" s="254"/>
      <c r="C65" s="260"/>
      <c r="D65" s="258" t="s">
        <v>1345</v>
      </c>
      <c r="E65" s="258"/>
      <c r="F65" s="258"/>
      <c r="G65" s="258"/>
      <c r="H65" s="258"/>
      <c r="I65" s="258"/>
      <c r="J65" s="258"/>
      <c r="K65" s="256"/>
    </row>
    <row r="66" s="1" customFormat="1" ht="15" customHeight="1">
      <c r="B66" s="254"/>
      <c r="C66" s="260"/>
      <c r="D66" s="263" t="s">
        <v>1346</v>
      </c>
      <c r="E66" s="263"/>
      <c r="F66" s="263"/>
      <c r="G66" s="263"/>
      <c r="H66" s="263"/>
      <c r="I66" s="263"/>
      <c r="J66" s="263"/>
      <c r="K66" s="256"/>
    </row>
    <row r="67" s="1" customFormat="1" ht="15" customHeight="1">
      <c r="B67" s="254"/>
      <c r="C67" s="260"/>
      <c r="D67" s="258" t="s">
        <v>1347</v>
      </c>
      <c r="E67" s="258"/>
      <c r="F67" s="258"/>
      <c r="G67" s="258"/>
      <c r="H67" s="258"/>
      <c r="I67" s="258"/>
      <c r="J67" s="258"/>
      <c r="K67" s="256"/>
    </row>
    <row r="68" s="1" customFormat="1" ht="15" customHeight="1">
      <c r="B68" s="254"/>
      <c r="C68" s="260"/>
      <c r="D68" s="258" t="s">
        <v>1348</v>
      </c>
      <c r="E68" s="258"/>
      <c r="F68" s="258"/>
      <c r="G68" s="258"/>
      <c r="H68" s="258"/>
      <c r="I68" s="258"/>
      <c r="J68" s="258"/>
      <c r="K68" s="256"/>
    </row>
    <row r="69" s="1" customFormat="1" ht="15" customHeight="1">
      <c r="B69" s="254"/>
      <c r="C69" s="260"/>
      <c r="D69" s="258" t="s">
        <v>1349</v>
      </c>
      <c r="E69" s="258"/>
      <c r="F69" s="258"/>
      <c r="G69" s="258"/>
      <c r="H69" s="258"/>
      <c r="I69" s="258"/>
      <c r="J69" s="258"/>
      <c r="K69" s="256"/>
    </row>
    <row r="70" s="1" customFormat="1" ht="15" customHeight="1">
      <c r="B70" s="254"/>
      <c r="C70" s="260"/>
      <c r="D70" s="258" t="s">
        <v>1350</v>
      </c>
      <c r="E70" s="258"/>
      <c r="F70" s="258"/>
      <c r="G70" s="258"/>
      <c r="H70" s="258"/>
      <c r="I70" s="258"/>
      <c r="J70" s="258"/>
      <c r="K70" s="256"/>
    </row>
    <row r="7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="1" customFormat="1" ht="45" customHeight="1">
      <c r="B75" s="273"/>
      <c r="C75" s="274" t="s">
        <v>1351</v>
      </c>
      <c r="D75" s="274"/>
      <c r="E75" s="274"/>
      <c r="F75" s="274"/>
      <c r="G75" s="274"/>
      <c r="H75" s="274"/>
      <c r="I75" s="274"/>
      <c r="J75" s="274"/>
      <c r="K75" s="275"/>
    </row>
    <row r="76" s="1" customFormat="1" ht="17.25" customHeight="1">
      <c r="B76" s="273"/>
      <c r="C76" s="276" t="s">
        <v>1352</v>
      </c>
      <c r="D76" s="276"/>
      <c r="E76" s="276"/>
      <c r="F76" s="276" t="s">
        <v>1353</v>
      </c>
      <c r="G76" s="277"/>
      <c r="H76" s="276" t="s">
        <v>54</v>
      </c>
      <c r="I76" s="276" t="s">
        <v>57</v>
      </c>
      <c r="J76" s="276" t="s">
        <v>1354</v>
      </c>
      <c r="K76" s="275"/>
    </row>
    <row r="77" s="1" customFormat="1" ht="17.25" customHeight="1">
      <c r="B77" s="273"/>
      <c r="C77" s="278" t="s">
        <v>1355</v>
      </c>
      <c r="D77" s="278"/>
      <c r="E77" s="278"/>
      <c r="F77" s="279" t="s">
        <v>1356</v>
      </c>
      <c r="G77" s="280"/>
      <c r="H77" s="278"/>
      <c r="I77" s="278"/>
      <c r="J77" s="278" t="s">
        <v>1357</v>
      </c>
      <c r="K77" s="275"/>
    </row>
    <row r="78" s="1" customFormat="1" ht="5.25" customHeight="1">
      <c r="B78" s="273"/>
      <c r="C78" s="281"/>
      <c r="D78" s="281"/>
      <c r="E78" s="281"/>
      <c r="F78" s="281"/>
      <c r="G78" s="282"/>
      <c r="H78" s="281"/>
      <c r="I78" s="281"/>
      <c r="J78" s="281"/>
      <c r="K78" s="275"/>
    </row>
    <row r="79" s="1" customFormat="1" ht="15" customHeight="1">
      <c r="B79" s="273"/>
      <c r="C79" s="261" t="s">
        <v>53</v>
      </c>
      <c r="D79" s="283"/>
      <c r="E79" s="283"/>
      <c r="F79" s="284" t="s">
        <v>1358</v>
      </c>
      <c r="G79" s="285"/>
      <c r="H79" s="261" t="s">
        <v>1359</v>
      </c>
      <c r="I79" s="261" t="s">
        <v>1360</v>
      </c>
      <c r="J79" s="261">
        <v>20</v>
      </c>
      <c r="K79" s="275"/>
    </row>
    <row r="80" s="1" customFormat="1" ht="15" customHeight="1">
      <c r="B80" s="273"/>
      <c r="C80" s="261" t="s">
        <v>1361</v>
      </c>
      <c r="D80" s="261"/>
      <c r="E80" s="261"/>
      <c r="F80" s="284" t="s">
        <v>1358</v>
      </c>
      <c r="G80" s="285"/>
      <c r="H80" s="261" t="s">
        <v>1362</v>
      </c>
      <c r="I80" s="261" t="s">
        <v>1360</v>
      </c>
      <c r="J80" s="261">
        <v>120</v>
      </c>
      <c r="K80" s="275"/>
    </row>
    <row r="81" s="1" customFormat="1" ht="15" customHeight="1">
      <c r="B81" s="286"/>
      <c r="C81" s="261" t="s">
        <v>1363</v>
      </c>
      <c r="D81" s="261"/>
      <c r="E81" s="261"/>
      <c r="F81" s="284" t="s">
        <v>1364</v>
      </c>
      <c r="G81" s="285"/>
      <c r="H81" s="261" t="s">
        <v>1365</v>
      </c>
      <c r="I81" s="261" t="s">
        <v>1360</v>
      </c>
      <c r="J81" s="261">
        <v>50</v>
      </c>
      <c r="K81" s="275"/>
    </row>
    <row r="82" s="1" customFormat="1" ht="15" customHeight="1">
      <c r="B82" s="286"/>
      <c r="C82" s="261" t="s">
        <v>1366</v>
      </c>
      <c r="D82" s="261"/>
      <c r="E82" s="261"/>
      <c r="F82" s="284" t="s">
        <v>1358</v>
      </c>
      <c r="G82" s="285"/>
      <c r="H82" s="261" t="s">
        <v>1367</v>
      </c>
      <c r="I82" s="261" t="s">
        <v>1368</v>
      </c>
      <c r="J82" s="261"/>
      <c r="K82" s="275"/>
    </row>
    <row r="83" s="1" customFormat="1" ht="15" customHeight="1">
      <c r="B83" s="286"/>
      <c r="C83" s="287" t="s">
        <v>1369</v>
      </c>
      <c r="D83" s="287"/>
      <c r="E83" s="287"/>
      <c r="F83" s="288" t="s">
        <v>1364</v>
      </c>
      <c r="G83" s="287"/>
      <c r="H83" s="287" t="s">
        <v>1370</v>
      </c>
      <c r="I83" s="287" t="s">
        <v>1360</v>
      </c>
      <c r="J83" s="287">
        <v>15</v>
      </c>
      <c r="K83" s="275"/>
    </row>
    <row r="84" s="1" customFormat="1" ht="15" customHeight="1">
      <c r="B84" s="286"/>
      <c r="C84" s="287" t="s">
        <v>1371</v>
      </c>
      <c r="D84" s="287"/>
      <c r="E84" s="287"/>
      <c r="F84" s="288" t="s">
        <v>1364</v>
      </c>
      <c r="G84" s="287"/>
      <c r="H84" s="287" t="s">
        <v>1372</v>
      </c>
      <c r="I84" s="287" t="s">
        <v>1360</v>
      </c>
      <c r="J84" s="287">
        <v>15</v>
      </c>
      <c r="K84" s="275"/>
    </row>
    <row r="85" s="1" customFormat="1" ht="15" customHeight="1">
      <c r="B85" s="286"/>
      <c r="C85" s="287" t="s">
        <v>1373</v>
      </c>
      <c r="D85" s="287"/>
      <c r="E85" s="287"/>
      <c r="F85" s="288" t="s">
        <v>1364</v>
      </c>
      <c r="G85" s="287"/>
      <c r="H85" s="287" t="s">
        <v>1374</v>
      </c>
      <c r="I85" s="287" t="s">
        <v>1360</v>
      </c>
      <c r="J85" s="287">
        <v>20</v>
      </c>
      <c r="K85" s="275"/>
    </row>
    <row r="86" s="1" customFormat="1" ht="15" customHeight="1">
      <c r="B86" s="286"/>
      <c r="C86" s="287" t="s">
        <v>1375</v>
      </c>
      <c r="D86" s="287"/>
      <c r="E86" s="287"/>
      <c r="F86" s="288" t="s">
        <v>1364</v>
      </c>
      <c r="G86" s="287"/>
      <c r="H86" s="287" t="s">
        <v>1376</v>
      </c>
      <c r="I86" s="287" t="s">
        <v>1360</v>
      </c>
      <c r="J86" s="287">
        <v>20</v>
      </c>
      <c r="K86" s="275"/>
    </row>
    <row r="87" s="1" customFormat="1" ht="15" customHeight="1">
      <c r="B87" s="286"/>
      <c r="C87" s="261" t="s">
        <v>1377</v>
      </c>
      <c r="D87" s="261"/>
      <c r="E87" s="261"/>
      <c r="F87" s="284" t="s">
        <v>1364</v>
      </c>
      <c r="G87" s="285"/>
      <c r="H87" s="261" t="s">
        <v>1378</v>
      </c>
      <c r="I87" s="261" t="s">
        <v>1360</v>
      </c>
      <c r="J87" s="261">
        <v>50</v>
      </c>
      <c r="K87" s="275"/>
    </row>
    <row r="88" s="1" customFormat="1" ht="15" customHeight="1">
      <c r="B88" s="286"/>
      <c r="C88" s="261" t="s">
        <v>1379</v>
      </c>
      <c r="D88" s="261"/>
      <c r="E88" s="261"/>
      <c r="F88" s="284" t="s">
        <v>1364</v>
      </c>
      <c r="G88" s="285"/>
      <c r="H88" s="261" t="s">
        <v>1380</v>
      </c>
      <c r="I88" s="261" t="s">
        <v>1360</v>
      </c>
      <c r="J88" s="261">
        <v>20</v>
      </c>
      <c r="K88" s="275"/>
    </row>
    <row r="89" s="1" customFormat="1" ht="15" customHeight="1">
      <c r="B89" s="286"/>
      <c r="C89" s="261" t="s">
        <v>1381</v>
      </c>
      <c r="D89" s="261"/>
      <c r="E89" s="261"/>
      <c r="F89" s="284" t="s">
        <v>1364</v>
      </c>
      <c r="G89" s="285"/>
      <c r="H89" s="261" t="s">
        <v>1382</v>
      </c>
      <c r="I89" s="261" t="s">
        <v>1360</v>
      </c>
      <c r="J89" s="261">
        <v>20</v>
      </c>
      <c r="K89" s="275"/>
    </row>
    <row r="90" s="1" customFormat="1" ht="15" customHeight="1">
      <c r="B90" s="286"/>
      <c r="C90" s="261" t="s">
        <v>1383</v>
      </c>
      <c r="D90" s="261"/>
      <c r="E90" s="261"/>
      <c r="F90" s="284" t="s">
        <v>1364</v>
      </c>
      <c r="G90" s="285"/>
      <c r="H90" s="261" t="s">
        <v>1384</v>
      </c>
      <c r="I90" s="261" t="s">
        <v>1360</v>
      </c>
      <c r="J90" s="261">
        <v>50</v>
      </c>
      <c r="K90" s="275"/>
    </row>
    <row r="91" s="1" customFormat="1" ht="15" customHeight="1">
      <c r="B91" s="286"/>
      <c r="C91" s="261" t="s">
        <v>1385</v>
      </c>
      <c r="D91" s="261"/>
      <c r="E91" s="261"/>
      <c r="F91" s="284" t="s">
        <v>1364</v>
      </c>
      <c r="G91" s="285"/>
      <c r="H91" s="261" t="s">
        <v>1385</v>
      </c>
      <c r="I91" s="261" t="s">
        <v>1360</v>
      </c>
      <c r="J91" s="261">
        <v>50</v>
      </c>
      <c r="K91" s="275"/>
    </row>
    <row r="92" s="1" customFormat="1" ht="15" customHeight="1">
      <c r="B92" s="286"/>
      <c r="C92" s="261" t="s">
        <v>1386</v>
      </c>
      <c r="D92" s="261"/>
      <c r="E92" s="261"/>
      <c r="F92" s="284" t="s">
        <v>1364</v>
      </c>
      <c r="G92" s="285"/>
      <c r="H92" s="261" t="s">
        <v>1387</v>
      </c>
      <c r="I92" s="261" t="s">
        <v>1360</v>
      </c>
      <c r="J92" s="261">
        <v>255</v>
      </c>
      <c r="K92" s="275"/>
    </row>
    <row r="93" s="1" customFormat="1" ht="15" customHeight="1">
      <c r="B93" s="286"/>
      <c r="C93" s="261" t="s">
        <v>1388</v>
      </c>
      <c r="D93" s="261"/>
      <c r="E93" s="261"/>
      <c r="F93" s="284" t="s">
        <v>1358</v>
      </c>
      <c r="G93" s="285"/>
      <c r="H93" s="261" t="s">
        <v>1389</v>
      </c>
      <c r="I93" s="261" t="s">
        <v>1390</v>
      </c>
      <c r="J93" s="261"/>
      <c r="K93" s="275"/>
    </row>
    <row r="94" s="1" customFormat="1" ht="15" customHeight="1">
      <c r="B94" s="286"/>
      <c r="C94" s="261" t="s">
        <v>1391</v>
      </c>
      <c r="D94" s="261"/>
      <c r="E94" s="261"/>
      <c r="F94" s="284" t="s">
        <v>1358</v>
      </c>
      <c r="G94" s="285"/>
      <c r="H94" s="261" t="s">
        <v>1392</v>
      </c>
      <c r="I94" s="261" t="s">
        <v>1393</v>
      </c>
      <c r="J94" s="261"/>
      <c r="K94" s="275"/>
    </row>
    <row r="95" s="1" customFormat="1" ht="15" customHeight="1">
      <c r="B95" s="286"/>
      <c r="C95" s="261" t="s">
        <v>1394</v>
      </c>
      <c r="D95" s="261"/>
      <c r="E95" s="261"/>
      <c r="F95" s="284" t="s">
        <v>1358</v>
      </c>
      <c r="G95" s="285"/>
      <c r="H95" s="261" t="s">
        <v>1394</v>
      </c>
      <c r="I95" s="261" t="s">
        <v>1393</v>
      </c>
      <c r="J95" s="261"/>
      <c r="K95" s="275"/>
    </row>
    <row r="96" s="1" customFormat="1" ht="15" customHeight="1">
      <c r="B96" s="286"/>
      <c r="C96" s="261" t="s">
        <v>38</v>
      </c>
      <c r="D96" s="261"/>
      <c r="E96" s="261"/>
      <c r="F96" s="284" t="s">
        <v>1358</v>
      </c>
      <c r="G96" s="285"/>
      <c r="H96" s="261" t="s">
        <v>1395</v>
      </c>
      <c r="I96" s="261" t="s">
        <v>1393</v>
      </c>
      <c r="J96" s="261"/>
      <c r="K96" s="275"/>
    </row>
    <row r="97" s="1" customFormat="1" ht="15" customHeight="1">
      <c r="B97" s="286"/>
      <c r="C97" s="261" t="s">
        <v>48</v>
      </c>
      <c r="D97" s="261"/>
      <c r="E97" s="261"/>
      <c r="F97" s="284" t="s">
        <v>1358</v>
      </c>
      <c r="G97" s="285"/>
      <c r="H97" s="261" t="s">
        <v>1396</v>
      </c>
      <c r="I97" s="261" t="s">
        <v>1393</v>
      </c>
      <c r="J97" s="261"/>
      <c r="K97" s="275"/>
    </row>
    <row r="98" s="1" customFormat="1" ht="15" customHeight="1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="1" customFormat="1" ht="18.7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="1" customFormat="1" ht="45" customHeight="1">
      <c r="B102" s="273"/>
      <c r="C102" s="274" t="s">
        <v>1397</v>
      </c>
      <c r="D102" s="274"/>
      <c r="E102" s="274"/>
      <c r="F102" s="274"/>
      <c r="G102" s="274"/>
      <c r="H102" s="274"/>
      <c r="I102" s="274"/>
      <c r="J102" s="274"/>
      <c r="K102" s="275"/>
    </row>
    <row r="103" s="1" customFormat="1" ht="17.25" customHeight="1">
      <c r="B103" s="273"/>
      <c r="C103" s="276" t="s">
        <v>1352</v>
      </c>
      <c r="D103" s="276"/>
      <c r="E103" s="276"/>
      <c r="F103" s="276" t="s">
        <v>1353</v>
      </c>
      <c r="G103" s="277"/>
      <c r="H103" s="276" t="s">
        <v>54</v>
      </c>
      <c r="I103" s="276" t="s">
        <v>57</v>
      </c>
      <c r="J103" s="276" t="s">
        <v>1354</v>
      </c>
      <c r="K103" s="275"/>
    </row>
    <row r="104" s="1" customFormat="1" ht="17.25" customHeight="1">
      <c r="B104" s="273"/>
      <c r="C104" s="278" t="s">
        <v>1355</v>
      </c>
      <c r="D104" s="278"/>
      <c r="E104" s="278"/>
      <c r="F104" s="279" t="s">
        <v>1356</v>
      </c>
      <c r="G104" s="280"/>
      <c r="H104" s="278"/>
      <c r="I104" s="278"/>
      <c r="J104" s="278" t="s">
        <v>1357</v>
      </c>
      <c r="K104" s="275"/>
    </row>
    <row r="105" s="1" customFormat="1" ht="5.25" customHeight="1">
      <c r="B105" s="273"/>
      <c r="C105" s="276"/>
      <c r="D105" s="276"/>
      <c r="E105" s="276"/>
      <c r="F105" s="276"/>
      <c r="G105" s="294"/>
      <c r="H105" s="276"/>
      <c r="I105" s="276"/>
      <c r="J105" s="276"/>
      <c r="K105" s="275"/>
    </row>
    <row r="106" s="1" customFormat="1" ht="15" customHeight="1">
      <c r="B106" s="273"/>
      <c r="C106" s="261" t="s">
        <v>53</v>
      </c>
      <c r="D106" s="283"/>
      <c r="E106" s="283"/>
      <c r="F106" s="284" t="s">
        <v>1358</v>
      </c>
      <c r="G106" s="261"/>
      <c r="H106" s="261" t="s">
        <v>1398</v>
      </c>
      <c r="I106" s="261" t="s">
        <v>1360</v>
      </c>
      <c r="J106" s="261">
        <v>20</v>
      </c>
      <c r="K106" s="275"/>
    </row>
    <row r="107" s="1" customFormat="1" ht="15" customHeight="1">
      <c r="B107" s="273"/>
      <c r="C107" s="261" t="s">
        <v>1361</v>
      </c>
      <c r="D107" s="261"/>
      <c r="E107" s="261"/>
      <c r="F107" s="284" t="s">
        <v>1358</v>
      </c>
      <c r="G107" s="261"/>
      <c r="H107" s="261" t="s">
        <v>1398</v>
      </c>
      <c r="I107" s="261" t="s">
        <v>1360</v>
      </c>
      <c r="J107" s="261">
        <v>120</v>
      </c>
      <c r="K107" s="275"/>
    </row>
    <row r="108" s="1" customFormat="1" ht="15" customHeight="1">
      <c r="B108" s="286"/>
      <c r="C108" s="261" t="s">
        <v>1363</v>
      </c>
      <c r="D108" s="261"/>
      <c r="E108" s="261"/>
      <c r="F108" s="284" t="s">
        <v>1364</v>
      </c>
      <c r="G108" s="261"/>
      <c r="H108" s="261" t="s">
        <v>1398</v>
      </c>
      <c r="I108" s="261" t="s">
        <v>1360</v>
      </c>
      <c r="J108" s="261">
        <v>50</v>
      </c>
      <c r="K108" s="275"/>
    </row>
    <row r="109" s="1" customFormat="1" ht="15" customHeight="1">
      <c r="B109" s="286"/>
      <c r="C109" s="261" t="s">
        <v>1366</v>
      </c>
      <c r="D109" s="261"/>
      <c r="E109" s="261"/>
      <c r="F109" s="284" t="s">
        <v>1358</v>
      </c>
      <c r="G109" s="261"/>
      <c r="H109" s="261" t="s">
        <v>1398</v>
      </c>
      <c r="I109" s="261" t="s">
        <v>1368</v>
      </c>
      <c r="J109" s="261"/>
      <c r="K109" s="275"/>
    </row>
    <row r="110" s="1" customFormat="1" ht="15" customHeight="1">
      <c r="B110" s="286"/>
      <c r="C110" s="261" t="s">
        <v>1377</v>
      </c>
      <c r="D110" s="261"/>
      <c r="E110" s="261"/>
      <c r="F110" s="284" t="s">
        <v>1364</v>
      </c>
      <c r="G110" s="261"/>
      <c r="H110" s="261" t="s">
        <v>1398</v>
      </c>
      <c r="I110" s="261" t="s">
        <v>1360</v>
      </c>
      <c r="J110" s="261">
        <v>50</v>
      </c>
      <c r="K110" s="275"/>
    </row>
    <row r="111" s="1" customFormat="1" ht="15" customHeight="1">
      <c r="B111" s="286"/>
      <c r="C111" s="261" t="s">
        <v>1385</v>
      </c>
      <c r="D111" s="261"/>
      <c r="E111" s="261"/>
      <c r="F111" s="284" t="s">
        <v>1364</v>
      </c>
      <c r="G111" s="261"/>
      <c r="H111" s="261" t="s">
        <v>1398</v>
      </c>
      <c r="I111" s="261" t="s">
        <v>1360</v>
      </c>
      <c r="J111" s="261">
        <v>50</v>
      </c>
      <c r="K111" s="275"/>
    </row>
    <row r="112" s="1" customFormat="1" ht="15" customHeight="1">
      <c r="B112" s="286"/>
      <c r="C112" s="261" t="s">
        <v>1383</v>
      </c>
      <c r="D112" s="261"/>
      <c r="E112" s="261"/>
      <c r="F112" s="284" t="s">
        <v>1364</v>
      </c>
      <c r="G112" s="261"/>
      <c r="H112" s="261" t="s">
        <v>1398</v>
      </c>
      <c r="I112" s="261" t="s">
        <v>1360</v>
      </c>
      <c r="J112" s="261">
        <v>50</v>
      </c>
      <c r="K112" s="275"/>
    </row>
    <row r="113" s="1" customFormat="1" ht="15" customHeight="1">
      <c r="B113" s="286"/>
      <c r="C113" s="261" t="s">
        <v>53</v>
      </c>
      <c r="D113" s="261"/>
      <c r="E113" s="261"/>
      <c r="F113" s="284" t="s">
        <v>1358</v>
      </c>
      <c r="G113" s="261"/>
      <c r="H113" s="261" t="s">
        <v>1399</v>
      </c>
      <c r="I113" s="261" t="s">
        <v>1360</v>
      </c>
      <c r="J113" s="261">
        <v>20</v>
      </c>
      <c r="K113" s="275"/>
    </row>
    <row r="114" s="1" customFormat="1" ht="15" customHeight="1">
      <c r="B114" s="286"/>
      <c r="C114" s="261" t="s">
        <v>1400</v>
      </c>
      <c r="D114" s="261"/>
      <c r="E114" s="261"/>
      <c r="F114" s="284" t="s">
        <v>1358</v>
      </c>
      <c r="G114" s="261"/>
      <c r="H114" s="261" t="s">
        <v>1401</v>
      </c>
      <c r="I114" s="261" t="s">
        <v>1360</v>
      </c>
      <c r="J114" s="261">
        <v>120</v>
      </c>
      <c r="K114" s="275"/>
    </row>
    <row r="115" s="1" customFormat="1" ht="15" customHeight="1">
      <c r="B115" s="286"/>
      <c r="C115" s="261" t="s">
        <v>38</v>
      </c>
      <c r="D115" s="261"/>
      <c r="E115" s="261"/>
      <c r="F115" s="284" t="s">
        <v>1358</v>
      </c>
      <c r="G115" s="261"/>
      <c r="H115" s="261" t="s">
        <v>1402</v>
      </c>
      <c r="I115" s="261" t="s">
        <v>1393</v>
      </c>
      <c r="J115" s="261"/>
      <c r="K115" s="275"/>
    </row>
    <row r="116" s="1" customFormat="1" ht="15" customHeight="1">
      <c r="B116" s="286"/>
      <c r="C116" s="261" t="s">
        <v>48</v>
      </c>
      <c r="D116" s="261"/>
      <c r="E116" s="261"/>
      <c r="F116" s="284" t="s">
        <v>1358</v>
      </c>
      <c r="G116" s="261"/>
      <c r="H116" s="261" t="s">
        <v>1403</v>
      </c>
      <c r="I116" s="261" t="s">
        <v>1393</v>
      </c>
      <c r="J116" s="261"/>
      <c r="K116" s="275"/>
    </row>
    <row r="117" s="1" customFormat="1" ht="15" customHeight="1">
      <c r="B117" s="286"/>
      <c r="C117" s="261" t="s">
        <v>57</v>
      </c>
      <c r="D117" s="261"/>
      <c r="E117" s="261"/>
      <c r="F117" s="284" t="s">
        <v>1358</v>
      </c>
      <c r="G117" s="261"/>
      <c r="H117" s="261" t="s">
        <v>1404</v>
      </c>
      <c r="I117" s="261" t="s">
        <v>1405</v>
      </c>
      <c r="J117" s="261"/>
      <c r="K117" s="275"/>
    </row>
    <row r="118" s="1" customFormat="1" ht="15" customHeight="1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="1" customFormat="1" ht="18.75" customHeight="1">
      <c r="B119" s="296"/>
      <c r="C119" s="297"/>
      <c r="D119" s="297"/>
      <c r="E119" s="297"/>
      <c r="F119" s="298"/>
      <c r="G119" s="297"/>
      <c r="H119" s="297"/>
      <c r="I119" s="297"/>
      <c r="J119" s="297"/>
      <c r="K119" s="296"/>
    </row>
    <row r="120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="1" customFormat="1" ht="45" customHeight="1">
      <c r="B122" s="302"/>
      <c r="C122" s="252" t="s">
        <v>1406</v>
      </c>
      <c r="D122" s="252"/>
      <c r="E122" s="252"/>
      <c r="F122" s="252"/>
      <c r="G122" s="252"/>
      <c r="H122" s="252"/>
      <c r="I122" s="252"/>
      <c r="J122" s="252"/>
      <c r="K122" s="303"/>
    </row>
    <row r="123" s="1" customFormat="1" ht="17.25" customHeight="1">
      <c r="B123" s="304"/>
      <c r="C123" s="276" t="s">
        <v>1352</v>
      </c>
      <c r="D123" s="276"/>
      <c r="E123" s="276"/>
      <c r="F123" s="276" t="s">
        <v>1353</v>
      </c>
      <c r="G123" s="277"/>
      <c r="H123" s="276" t="s">
        <v>54</v>
      </c>
      <c r="I123" s="276" t="s">
        <v>57</v>
      </c>
      <c r="J123" s="276" t="s">
        <v>1354</v>
      </c>
      <c r="K123" s="305"/>
    </row>
    <row r="124" s="1" customFormat="1" ht="17.25" customHeight="1">
      <c r="B124" s="304"/>
      <c r="C124" s="278" t="s">
        <v>1355</v>
      </c>
      <c r="D124" s="278"/>
      <c r="E124" s="278"/>
      <c r="F124" s="279" t="s">
        <v>1356</v>
      </c>
      <c r="G124" s="280"/>
      <c r="H124" s="278"/>
      <c r="I124" s="278"/>
      <c r="J124" s="278" t="s">
        <v>1357</v>
      </c>
      <c r="K124" s="305"/>
    </row>
    <row r="125" s="1" customFormat="1" ht="5.25" customHeight="1">
      <c r="B125" s="306"/>
      <c r="C125" s="281"/>
      <c r="D125" s="281"/>
      <c r="E125" s="281"/>
      <c r="F125" s="281"/>
      <c r="G125" s="307"/>
      <c r="H125" s="281"/>
      <c r="I125" s="281"/>
      <c r="J125" s="281"/>
      <c r="K125" s="308"/>
    </row>
    <row r="126" s="1" customFormat="1" ht="15" customHeight="1">
      <c r="B126" s="306"/>
      <c r="C126" s="261" t="s">
        <v>1361</v>
      </c>
      <c r="D126" s="283"/>
      <c r="E126" s="283"/>
      <c r="F126" s="284" t="s">
        <v>1358</v>
      </c>
      <c r="G126" s="261"/>
      <c r="H126" s="261" t="s">
        <v>1398</v>
      </c>
      <c r="I126" s="261" t="s">
        <v>1360</v>
      </c>
      <c r="J126" s="261">
        <v>120</v>
      </c>
      <c r="K126" s="309"/>
    </row>
    <row r="127" s="1" customFormat="1" ht="15" customHeight="1">
      <c r="B127" s="306"/>
      <c r="C127" s="261" t="s">
        <v>1407</v>
      </c>
      <c r="D127" s="261"/>
      <c r="E127" s="261"/>
      <c r="F127" s="284" t="s">
        <v>1358</v>
      </c>
      <c r="G127" s="261"/>
      <c r="H127" s="261" t="s">
        <v>1408</v>
      </c>
      <c r="I127" s="261" t="s">
        <v>1360</v>
      </c>
      <c r="J127" s="261" t="s">
        <v>1409</v>
      </c>
      <c r="K127" s="309"/>
    </row>
    <row r="128" s="1" customFormat="1" ht="15" customHeight="1">
      <c r="B128" s="306"/>
      <c r="C128" s="261" t="s">
        <v>88</v>
      </c>
      <c r="D128" s="261"/>
      <c r="E128" s="261"/>
      <c r="F128" s="284" t="s">
        <v>1358</v>
      </c>
      <c r="G128" s="261"/>
      <c r="H128" s="261" t="s">
        <v>1410</v>
      </c>
      <c r="I128" s="261" t="s">
        <v>1360</v>
      </c>
      <c r="J128" s="261" t="s">
        <v>1409</v>
      </c>
      <c r="K128" s="309"/>
    </row>
    <row r="129" s="1" customFormat="1" ht="15" customHeight="1">
      <c r="B129" s="306"/>
      <c r="C129" s="261" t="s">
        <v>1369</v>
      </c>
      <c r="D129" s="261"/>
      <c r="E129" s="261"/>
      <c r="F129" s="284" t="s">
        <v>1364</v>
      </c>
      <c r="G129" s="261"/>
      <c r="H129" s="261" t="s">
        <v>1370</v>
      </c>
      <c r="I129" s="261" t="s">
        <v>1360</v>
      </c>
      <c r="J129" s="261">
        <v>15</v>
      </c>
      <c r="K129" s="309"/>
    </row>
    <row r="130" s="1" customFormat="1" ht="15" customHeight="1">
      <c r="B130" s="306"/>
      <c r="C130" s="287" t="s">
        <v>1371</v>
      </c>
      <c r="D130" s="287"/>
      <c r="E130" s="287"/>
      <c r="F130" s="288" t="s">
        <v>1364</v>
      </c>
      <c r="G130" s="287"/>
      <c r="H130" s="287" t="s">
        <v>1372</v>
      </c>
      <c r="I130" s="287" t="s">
        <v>1360</v>
      </c>
      <c r="J130" s="287">
        <v>15</v>
      </c>
      <c r="K130" s="309"/>
    </row>
    <row r="131" s="1" customFormat="1" ht="15" customHeight="1">
      <c r="B131" s="306"/>
      <c r="C131" s="287" t="s">
        <v>1373</v>
      </c>
      <c r="D131" s="287"/>
      <c r="E131" s="287"/>
      <c r="F131" s="288" t="s">
        <v>1364</v>
      </c>
      <c r="G131" s="287"/>
      <c r="H131" s="287" t="s">
        <v>1374</v>
      </c>
      <c r="I131" s="287" t="s">
        <v>1360</v>
      </c>
      <c r="J131" s="287">
        <v>20</v>
      </c>
      <c r="K131" s="309"/>
    </row>
    <row r="132" s="1" customFormat="1" ht="15" customHeight="1">
      <c r="B132" s="306"/>
      <c r="C132" s="287" t="s">
        <v>1375</v>
      </c>
      <c r="D132" s="287"/>
      <c r="E132" s="287"/>
      <c r="F132" s="288" t="s">
        <v>1364</v>
      </c>
      <c r="G132" s="287"/>
      <c r="H132" s="287" t="s">
        <v>1376</v>
      </c>
      <c r="I132" s="287" t="s">
        <v>1360</v>
      </c>
      <c r="J132" s="287">
        <v>20</v>
      </c>
      <c r="K132" s="309"/>
    </row>
    <row r="133" s="1" customFormat="1" ht="15" customHeight="1">
      <c r="B133" s="306"/>
      <c r="C133" s="261" t="s">
        <v>1363</v>
      </c>
      <c r="D133" s="261"/>
      <c r="E133" s="261"/>
      <c r="F133" s="284" t="s">
        <v>1364</v>
      </c>
      <c r="G133" s="261"/>
      <c r="H133" s="261" t="s">
        <v>1398</v>
      </c>
      <c r="I133" s="261" t="s">
        <v>1360</v>
      </c>
      <c r="J133" s="261">
        <v>50</v>
      </c>
      <c r="K133" s="309"/>
    </row>
    <row r="134" s="1" customFormat="1" ht="15" customHeight="1">
      <c r="B134" s="306"/>
      <c r="C134" s="261" t="s">
        <v>1377</v>
      </c>
      <c r="D134" s="261"/>
      <c r="E134" s="261"/>
      <c r="F134" s="284" t="s">
        <v>1364</v>
      </c>
      <c r="G134" s="261"/>
      <c r="H134" s="261" t="s">
        <v>1398</v>
      </c>
      <c r="I134" s="261" t="s">
        <v>1360</v>
      </c>
      <c r="J134" s="261">
        <v>50</v>
      </c>
      <c r="K134" s="309"/>
    </row>
    <row r="135" s="1" customFormat="1" ht="15" customHeight="1">
      <c r="B135" s="306"/>
      <c r="C135" s="261" t="s">
        <v>1383</v>
      </c>
      <c r="D135" s="261"/>
      <c r="E135" s="261"/>
      <c r="F135" s="284" t="s">
        <v>1364</v>
      </c>
      <c r="G135" s="261"/>
      <c r="H135" s="261" t="s">
        <v>1398</v>
      </c>
      <c r="I135" s="261" t="s">
        <v>1360</v>
      </c>
      <c r="J135" s="261">
        <v>50</v>
      </c>
      <c r="K135" s="309"/>
    </row>
    <row r="136" s="1" customFormat="1" ht="15" customHeight="1">
      <c r="B136" s="306"/>
      <c r="C136" s="261" t="s">
        <v>1385</v>
      </c>
      <c r="D136" s="261"/>
      <c r="E136" s="261"/>
      <c r="F136" s="284" t="s">
        <v>1364</v>
      </c>
      <c r="G136" s="261"/>
      <c r="H136" s="261" t="s">
        <v>1398</v>
      </c>
      <c r="I136" s="261" t="s">
        <v>1360</v>
      </c>
      <c r="J136" s="261">
        <v>50</v>
      </c>
      <c r="K136" s="309"/>
    </row>
    <row r="137" s="1" customFormat="1" ht="15" customHeight="1">
      <c r="B137" s="306"/>
      <c r="C137" s="261" t="s">
        <v>1386</v>
      </c>
      <c r="D137" s="261"/>
      <c r="E137" s="261"/>
      <c r="F137" s="284" t="s">
        <v>1364</v>
      </c>
      <c r="G137" s="261"/>
      <c r="H137" s="261" t="s">
        <v>1411</v>
      </c>
      <c r="I137" s="261" t="s">
        <v>1360</v>
      </c>
      <c r="J137" s="261">
        <v>255</v>
      </c>
      <c r="K137" s="309"/>
    </row>
    <row r="138" s="1" customFormat="1" ht="15" customHeight="1">
      <c r="B138" s="306"/>
      <c r="C138" s="261" t="s">
        <v>1388</v>
      </c>
      <c r="D138" s="261"/>
      <c r="E138" s="261"/>
      <c r="F138" s="284" t="s">
        <v>1358</v>
      </c>
      <c r="G138" s="261"/>
      <c r="H138" s="261" t="s">
        <v>1412</v>
      </c>
      <c r="I138" s="261" t="s">
        <v>1390</v>
      </c>
      <c r="J138" s="261"/>
      <c r="K138" s="309"/>
    </row>
    <row r="139" s="1" customFormat="1" ht="15" customHeight="1">
      <c r="B139" s="306"/>
      <c r="C139" s="261" t="s">
        <v>1391</v>
      </c>
      <c r="D139" s="261"/>
      <c r="E139" s="261"/>
      <c r="F139" s="284" t="s">
        <v>1358</v>
      </c>
      <c r="G139" s="261"/>
      <c r="H139" s="261" t="s">
        <v>1413</v>
      </c>
      <c r="I139" s="261" t="s">
        <v>1393</v>
      </c>
      <c r="J139" s="261"/>
      <c r="K139" s="309"/>
    </row>
    <row r="140" s="1" customFormat="1" ht="15" customHeight="1">
      <c r="B140" s="306"/>
      <c r="C140" s="261" t="s">
        <v>1394</v>
      </c>
      <c r="D140" s="261"/>
      <c r="E140" s="261"/>
      <c r="F140" s="284" t="s">
        <v>1358</v>
      </c>
      <c r="G140" s="261"/>
      <c r="H140" s="261" t="s">
        <v>1394</v>
      </c>
      <c r="I140" s="261" t="s">
        <v>1393</v>
      </c>
      <c r="J140" s="261"/>
      <c r="K140" s="309"/>
    </row>
    <row r="141" s="1" customFormat="1" ht="15" customHeight="1">
      <c r="B141" s="306"/>
      <c r="C141" s="261" t="s">
        <v>38</v>
      </c>
      <c r="D141" s="261"/>
      <c r="E141" s="261"/>
      <c r="F141" s="284" t="s">
        <v>1358</v>
      </c>
      <c r="G141" s="261"/>
      <c r="H141" s="261" t="s">
        <v>1414</v>
      </c>
      <c r="I141" s="261" t="s">
        <v>1393</v>
      </c>
      <c r="J141" s="261"/>
      <c r="K141" s="309"/>
    </row>
    <row r="142" s="1" customFormat="1" ht="15" customHeight="1">
      <c r="B142" s="306"/>
      <c r="C142" s="261" t="s">
        <v>1415</v>
      </c>
      <c r="D142" s="261"/>
      <c r="E142" s="261"/>
      <c r="F142" s="284" t="s">
        <v>1358</v>
      </c>
      <c r="G142" s="261"/>
      <c r="H142" s="261" t="s">
        <v>1416</v>
      </c>
      <c r="I142" s="261" t="s">
        <v>1393</v>
      </c>
      <c r="J142" s="261"/>
      <c r="K142" s="309"/>
    </row>
    <row r="143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="1" customFormat="1" ht="18.75" customHeight="1">
      <c r="B144" s="297"/>
      <c r="C144" s="297"/>
      <c r="D144" s="297"/>
      <c r="E144" s="297"/>
      <c r="F144" s="298"/>
      <c r="G144" s="297"/>
      <c r="H144" s="297"/>
      <c r="I144" s="297"/>
      <c r="J144" s="297"/>
      <c r="K144" s="297"/>
    </row>
    <row r="145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="1" customFormat="1" ht="45" customHeight="1">
      <c r="B147" s="273"/>
      <c r="C147" s="274" t="s">
        <v>1417</v>
      </c>
      <c r="D147" s="274"/>
      <c r="E147" s="274"/>
      <c r="F147" s="274"/>
      <c r="G147" s="274"/>
      <c r="H147" s="274"/>
      <c r="I147" s="274"/>
      <c r="J147" s="274"/>
      <c r="K147" s="275"/>
    </row>
    <row r="148" s="1" customFormat="1" ht="17.25" customHeight="1">
      <c r="B148" s="273"/>
      <c r="C148" s="276" t="s">
        <v>1352</v>
      </c>
      <c r="D148" s="276"/>
      <c r="E148" s="276"/>
      <c r="F148" s="276" t="s">
        <v>1353</v>
      </c>
      <c r="G148" s="277"/>
      <c r="H148" s="276" t="s">
        <v>54</v>
      </c>
      <c r="I148" s="276" t="s">
        <v>57</v>
      </c>
      <c r="J148" s="276" t="s">
        <v>1354</v>
      </c>
      <c r="K148" s="275"/>
    </row>
    <row r="149" s="1" customFormat="1" ht="17.25" customHeight="1">
      <c r="B149" s="273"/>
      <c r="C149" s="278" t="s">
        <v>1355</v>
      </c>
      <c r="D149" s="278"/>
      <c r="E149" s="278"/>
      <c r="F149" s="279" t="s">
        <v>1356</v>
      </c>
      <c r="G149" s="280"/>
      <c r="H149" s="278"/>
      <c r="I149" s="278"/>
      <c r="J149" s="278" t="s">
        <v>1357</v>
      </c>
      <c r="K149" s="275"/>
    </row>
    <row r="150" s="1" customFormat="1" ht="5.25" customHeight="1">
      <c r="B150" s="286"/>
      <c r="C150" s="281"/>
      <c r="D150" s="281"/>
      <c r="E150" s="281"/>
      <c r="F150" s="281"/>
      <c r="G150" s="282"/>
      <c r="H150" s="281"/>
      <c r="I150" s="281"/>
      <c r="J150" s="281"/>
      <c r="K150" s="309"/>
    </row>
    <row r="151" s="1" customFormat="1" ht="15" customHeight="1">
      <c r="B151" s="286"/>
      <c r="C151" s="313" t="s">
        <v>1361</v>
      </c>
      <c r="D151" s="261"/>
      <c r="E151" s="261"/>
      <c r="F151" s="314" t="s">
        <v>1358</v>
      </c>
      <c r="G151" s="261"/>
      <c r="H151" s="313" t="s">
        <v>1398</v>
      </c>
      <c r="I151" s="313" t="s">
        <v>1360</v>
      </c>
      <c r="J151" s="313">
        <v>120</v>
      </c>
      <c r="K151" s="309"/>
    </row>
    <row r="152" s="1" customFormat="1" ht="15" customHeight="1">
      <c r="B152" s="286"/>
      <c r="C152" s="313" t="s">
        <v>1407</v>
      </c>
      <c r="D152" s="261"/>
      <c r="E152" s="261"/>
      <c r="F152" s="314" t="s">
        <v>1358</v>
      </c>
      <c r="G152" s="261"/>
      <c r="H152" s="313" t="s">
        <v>1418</v>
      </c>
      <c r="I152" s="313" t="s">
        <v>1360</v>
      </c>
      <c r="J152" s="313" t="s">
        <v>1409</v>
      </c>
      <c r="K152" s="309"/>
    </row>
    <row r="153" s="1" customFormat="1" ht="15" customHeight="1">
      <c r="B153" s="286"/>
      <c r="C153" s="313" t="s">
        <v>88</v>
      </c>
      <c r="D153" s="261"/>
      <c r="E153" s="261"/>
      <c r="F153" s="314" t="s">
        <v>1358</v>
      </c>
      <c r="G153" s="261"/>
      <c r="H153" s="313" t="s">
        <v>1419</v>
      </c>
      <c r="I153" s="313" t="s">
        <v>1360</v>
      </c>
      <c r="J153" s="313" t="s">
        <v>1409</v>
      </c>
      <c r="K153" s="309"/>
    </row>
    <row r="154" s="1" customFormat="1" ht="15" customHeight="1">
      <c r="B154" s="286"/>
      <c r="C154" s="313" t="s">
        <v>1363</v>
      </c>
      <c r="D154" s="261"/>
      <c r="E154" s="261"/>
      <c r="F154" s="314" t="s">
        <v>1364</v>
      </c>
      <c r="G154" s="261"/>
      <c r="H154" s="313" t="s">
        <v>1398</v>
      </c>
      <c r="I154" s="313" t="s">
        <v>1360</v>
      </c>
      <c r="J154" s="313">
        <v>50</v>
      </c>
      <c r="K154" s="309"/>
    </row>
    <row r="155" s="1" customFormat="1" ht="15" customHeight="1">
      <c r="B155" s="286"/>
      <c r="C155" s="313" t="s">
        <v>1366</v>
      </c>
      <c r="D155" s="261"/>
      <c r="E155" s="261"/>
      <c r="F155" s="314" t="s">
        <v>1358</v>
      </c>
      <c r="G155" s="261"/>
      <c r="H155" s="313" t="s">
        <v>1398</v>
      </c>
      <c r="I155" s="313" t="s">
        <v>1368</v>
      </c>
      <c r="J155" s="313"/>
      <c r="K155" s="309"/>
    </row>
    <row r="156" s="1" customFormat="1" ht="15" customHeight="1">
      <c r="B156" s="286"/>
      <c r="C156" s="313" t="s">
        <v>1377</v>
      </c>
      <c r="D156" s="261"/>
      <c r="E156" s="261"/>
      <c r="F156" s="314" t="s">
        <v>1364</v>
      </c>
      <c r="G156" s="261"/>
      <c r="H156" s="313" t="s">
        <v>1398</v>
      </c>
      <c r="I156" s="313" t="s">
        <v>1360</v>
      </c>
      <c r="J156" s="313">
        <v>50</v>
      </c>
      <c r="K156" s="309"/>
    </row>
    <row r="157" s="1" customFormat="1" ht="15" customHeight="1">
      <c r="B157" s="286"/>
      <c r="C157" s="313" t="s">
        <v>1385</v>
      </c>
      <c r="D157" s="261"/>
      <c r="E157" s="261"/>
      <c r="F157" s="314" t="s">
        <v>1364</v>
      </c>
      <c r="G157" s="261"/>
      <c r="H157" s="313" t="s">
        <v>1398</v>
      </c>
      <c r="I157" s="313" t="s">
        <v>1360</v>
      </c>
      <c r="J157" s="313">
        <v>50</v>
      </c>
      <c r="K157" s="309"/>
    </row>
    <row r="158" s="1" customFormat="1" ht="15" customHeight="1">
      <c r="B158" s="286"/>
      <c r="C158" s="313" t="s">
        <v>1383</v>
      </c>
      <c r="D158" s="261"/>
      <c r="E158" s="261"/>
      <c r="F158" s="314" t="s">
        <v>1364</v>
      </c>
      <c r="G158" s="261"/>
      <c r="H158" s="313" t="s">
        <v>1398</v>
      </c>
      <c r="I158" s="313" t="s">
        <v>1360</v>
      </c>
      <c r="J158" s="313">
        <v>50</v>
      </c>
      <c r="K158" s="309"/>
    </row>
    <row r="159" s="1" customFormat="1" ht="15" customHeight="1">
      <c r="B159" s="286"/>
      <c r="C159" s="313" t="s">
        <v>102</v>
      </c>
      <c r="D159" s="261"/>
      <c r="E159" s="261"/>
      <c r="F159" s="314" t="s">
        <v>1358</v>
      </c>
      <c r="G159" s="261"/>
      <c r="H159" s="313" t="s">
        <v>1420</v>
      </c>
      <c r="I159" s="313" t="s">
        <v>1360</v>
      </c>
      <c r="J159" s="313" t="s">
        <v>1421</v>
      </c>
      <c r="K159" s="309"/>
    </row>
    <row r="160" s="1" customFormat="1" ht="15" customHeight="1">
      <c r="B160" s="286"/>
      <c r="C160" s="313" t="s">
        <v>1422</v>
      </c>
      <c r="D160" s="261"/>
      <c r="E160" s="261"/>
      <c r="F160" s="314" t="s">
        <v>1358</v>
      </c>
      <c r="G160" s="261"/>
      <c r="H160" s="313" t="s">
        <v>1423</v>
      </c>
      <c r="I160" s="313" t="s">
        <v>1393</v>
      </c>
      <c r="J160" s="313"/>
      <c r="K160" s="309"/>
    </row>
    <row r="161" s="1" customFormat="1" ht="15" customHeight="1">
      <c r="B161" s="315"/>
      <c r="C161" s="295"/>
      <c r="D161" s="295"/>
      <c r="E161" s="295"/>
      <c r="F161" s="295"/>
      <c r="G161" s="295"/>
      <c r="H161" s="295"/>
      <c r="I161" s="295"/>
      <c r="J161" s="295"/>
      <c r="K161" s="316"/>
    </row>
    <row r="162" s="1" customFormat="1" ht="18.75" customHeight="1">
      <c r="B162" s="297"/>
      <c r="C162" s="307"/>
      <c r="D162" s="307"/>
      <c r="E162" s="307"/>
      <c r="F162" s="317"/>
      <c r="G162" s="307"/>
      <c r="H162" s="307"/>
      <c r="I162" s="307"/>
      <c r="J162" s="307"/>
      <c r="K162" s="297"/>
    </row>
    <row r="163" s="1" customFormat="1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="1" customFormat="1" ht="7.5" customHeight="1">
      <c r="B164" s="248"/>
      <c r="C164" s="249"/>
      <c r="D164" s="249"/>
      <c r="E164" s="249"/>
      <c r="F164" s="249"/>
      <c r="G164" s="249"/>
      <c r="H164" s="249"/>
      <c r="I164" s="249"/>
      <c r="J164" s="249"/>
      <c r="K164" s="250"/>
    </row>
    <row r="165" s="1" customFormat="1" ht="45" customHeight="1">
      <c r="B165" s="251"/>
      <c r="C165" s="252" t="s">
        <v>1424</v>
      </c>
      <c r="D165" s="252"/>
      <c r="E165" s="252"/>
      <c r="F165" s="252"/>
      <c r="G165" s="252"/>
      <c r="H165" s="252"/>
      <c r="I165" s="252"/>
      <c r="J165" s="252"/>
      <c r="K165" s="253"/>
    </row>
    <row r="166" s="1" customFormat="1" ht="17.25" customHeight="1">
      <c r="B166" s="251"/>
      <c r="C166" s="276" t="s">
        <v>1352</v>
      </c>
      <c r="D166" s="276"/>
      <c r="E166" s="276"/>
      <c r="F166" s="276" t="s">
        <v>1353</v>
      </c>
      <c r="G166" s="318"/>
      <c r="H166" s="319" t="s">
        <v>54</v>
      </c>
      <c r="I166" s="319" t="s">
        <v>57</v>
      </c>
      <c r="J166" s="276" t="s">
        <v>1354</v>
      </c>
      <c r="K166" s="253"/>
    </row>
    <row r="167" s="1" customFormat="1" ht="17.25" customHeight="1">
      <c r="B167" s="254"/>
      <c r="C167" s="278" t="s">
        <v>1355</v>
      </c>
      <c r="D167" s="278"/>
      <c r="E167" s="278"/>
      <c r="F167" s="279" t="s">
        <v>1356</v>
      </c>
      <c r="G167" s="320"/>
      <c r="H167" s="321"/>
      <c r="I167" s="321"/>
      <c r="J167" s="278" t="s">
        <v>1357</v>
      </c>
      <c r="K167" s="256"/>
    </row>
    <row r="168" s="1" customFormat="1" ht="5.25" customHeight="1">
      <c r="B168" s="286"/>
      <c r="C168" s="281"/>
      <c r="D168" s="281"/>
      <c r="E168" s="281"/>
      <c r="F168" s="281"/>
      <c r="G168" s="282"/>
      <c r="H168" s="281"/>
      <c r="I168" s="281"/>
      <c r="J168" s="281"/>
      <c r="K168" s="309"/>
    </row>
    <row r="169" s="1" customFormat="1" ht="15" customHeight="1">
      <c r="B169" s="286"/>
      <c r="C169" s="261" t="s">
        <v>1361</v>
      </c>
      <c r="D169" s="261"/>
      <c r="E169" s="261"/>
      <c r="F169" s="284" t="s">
        <v>1358</v>
      </c>
      <c r="G169" s="261"/>
      <c r="H169" s="261" t="s">
        <v>1398</v>
      </c>
      <c r="I169" s="261" t="s">
        <v>1360</v>
      </c>
      <c r="J169" s="261">
        <v>120</v>
      </c>
      <c r="K169" s="309"/>
    </row>
    <row r="170" s="1" customFormat="1" ht="15" customHeight="1">
      <c r="B170" s="286"/>
      <c r="C170" s="261" t="s">
        <v>1407</v>
      </c>
      <c r="D170" s="261"/>
      <c r="E170" s="261"/>
      <c r="F170" s="284" t="s">
        <v>1358</v>
      </c>
      <c r="G170" s="261"/>
      <c r="H170" s="261" t="s">
        <v>1408</v>
      </c>
      <c r="I170" s="261" t="s">
        <v>1360</v>
      </c>
      <c r="J170" s="261" t="s">
        <v>1409</v>
      </c>
      <c r="K170" s="309"/>
    </row>
    <row r="171" s="1" customFormat="1" ht="15" customHeight="1">
      <c r="B171" s="286"/>
      <c r="C171" s="261" t="s">
        <v>88</v>
      </c>
      <c r="D171" s="261"/>
      <c r="E171" s="261"/>
      <c r="F171" s="284" t="s">
        <v>1358</v>
      </c>
      <c r="G171" s="261"/>
      <c r="H171" s="261" t="s">
        <v>1425</v>
      </c>
      <c r="I171" s="261" t="s">
        <v>1360</v>
      </c>
      <c r="J171" s="261" t="s">
        <v>1409</v>
      </c>
      <c r="K171" s="309"/>
    </row>
    <row r="172" s="1" customFormat="1" ht="15" customHeight="1">
      <c r="B172" s="286"/>
      <c r="C172" s="261" t="s">
        <v>1363</v>
      </c>
      <c r="D172" s="261"/>
      <c r="E172" s="261"/>
      <c r="F172" s="284" t="s">
        <v>1364</v>
      </c>
      <c r="G172" s="261"/>
      <c r="H172" s="261" t="s">
        <v>1425</v>
      </c>
      <c r="I172" s="261" t="s">
        <v>1360</v>
      </c>
      <c r="J172" s="261">
        <v>50</v>
      </c>
      <c r="K172" s="309"/>
    </row>
    <row r="173" s="1" customFormat="1" ht="15" customHeight="1">
      <c r="B173" s="286"/>
      <c r="C173" s="261" t="s">
        <v>1366</v>
      </c>
      <c r="D173" s="261"/>
      <c r="E173" s="261"/>
      <c r="F173" s="284" t="s">
        <v>1358</v>
      </c>
      <c r="G173" s="261"/>
      <c r="H173" s="261" t="s">
        <v>1425</v>
      </c>
      <c r="I173" s="261" t="s">
        <v>1368</v>
      </c>
      <c r="J173" s="261"/>
      <c r="K173" s="309"/>
    </row>
    <row r="174" s="1" customFormat="1" ht="15" customHeight="1">
      <c r="B174" s="286"/>
      <c r="C174" s="261" t="s">
        <v>1377</v>
      </c>
      <c r="D174" s="261"/>
      <c r="E174" s="261"/>
      <c r="F174" s="284" t="s">
        <v>1364</v>
      </c>
      <c r="G174" s="261"/>
      <c r="H174" s="261" t="s">
        <v>1425</v>
      </c>
      <c r="I174" s="261" t="s">
        <v>1360</v>
      </c>
      <c r="J174" s="261">
        <v>50</v>
      </c>
      <c r="K174" s="309"/>
    </row>
    <row r="175" s="1" customFormat="1" ht="15" customHeight="1">
      <c r="B175" s="286"/>
      <c r="C175" s="261" t="s">
        <v>1385</v>
      </c>
      <c r="D175" s="261"/>
      <c r="E175" s="261"/>
      <c r="F175" s="284" t="s">
        <v>1364</v>
      </c>
      <c r="G175" s="261"/>
      <c r="H175" s="261" t="s">
        <v>1425</v>
      </c>
      <c r="I175" s="261" t="s">
        <v>1360</v>
      </c>
      <c r="J175" s="261">
        <v>50</v>
      </c>
      <c r="K175" s="309"/>
    </row>
    <row r="176" s="1" customFormat="1" ht="15" customHeight="1">
      <c r="B176" s="286"/>
      <c r="C176" s="261" t="s">
        <v>1383</v>
      </c>
      <c r="D176" s="261"/>
      <c r="E176" s="261"/>
      <c r="F176" s="284" t="s">
        <v>1364</v>
      </c>
      <c r="G176" s="261"/>
      <c r="H176" s="261" t="s">
        <v>1425</v>
      </c>
      <c r="I176" s="261" t="s">
        <v>1360</v>
      </c>
      <c r="J176" s="261">
        <v>50</v>
      </c>
      <c r="K176" s="309"/>
    </row>
    <row r="177" s="1" customFormat="1" ht="15" customHeight="1">
      <c r="B177" s="286"/>
      <c r="C177" s="261" t="s">
        <v>119</v>
      </c>
      <c r="D177" s="261"/>
      <c r="E177" s="261"/>
      <c r="F177" s="284" t="s">
        <v>1358</v>
      </c>
      <c r="G177" s="261"/>
      <c r="H177" s="261" t="s">
        <v>1426</v>
      </c>
      <c r="I177" s="261" t="s">
        <v>1427</v>
      </c>
      <c r="J177" s="261"/>
      <c r="K177" s="309"/>
    </row>
    <row r="178" s="1" customFormat="1" ht="15" customHeight="1">
      <c r="B178" s="286"/>
      <c r="C178" s="261" t="s">
        <v>57</v>
      </c>
      <c r="D178" s="261"/>
      <c r="E178" s="261"/>
      <c r="F178" s="284" t="s">
        <v>1358</v>
      </c>
      <c r="G178" s="261"/>
      <c r="H178" s="261" t="s">
        <v>1428</v>
      </c>
      <c r="I178" s="261" t="s">
        <v>1429</v>
      </c>
      <c r="J178" s="261">
        <v>1</v>
      </c>
      <c r="K178" s="309"/>
    </row>
    <row r="179" s="1" customFormat="1" ht="15" customHeight="1">
      <c r="B179" s="286"/>
      <c r="C179" s="261" t="s">
        <v>53</v>
      </c>
      <c r="D179" s="261"/>
      <c r="E179" s="261"/>
      <c r="F179" s="284" t="s">
        <v>1358</v>
      </c>
      <c r="G179" s="261"/>
      <c r="H179" s="261" t="s">
        <v>1430</v>
      </c>
      <c r="I179" s="261" t="s">
        <v>1360</v>
      </c>
      <c r="J179" s="261">
        <v>20</v>
      </c>
      <c r="K179" s="309"/>
    </row>
    <row r="180" s="1" customFormat="1" ht="15" customHeight="1">
      <c r="B180" s="286"/>
      <c r="C180" s="261" t="s">
        <v>54</v>
      </c>
      <c r="D180" s="261"/>
      <c r="E180" s="261"/>
      <c r="F180" s="284" t="s">
        <v>1358</v>
      </c>
      <c r="G180" s="261"/>
      <c r="H180" s="261" t="s">
        <v>1431</v>
      </c>
      <c r="I180" s="261" t="s">
        <v>1360</v>
      </c>
      <c r="J180" s="261">
        <v>255</v>
      </c>
      <c r="K180" s="309"/>
    </row>
    <row r="181" s="1" customFormat="1" ht="15" customHeight="1">
      <c r="B181" s="286"/>
      <c r="C181" s="261" t="s">
        <v>120</v>
      </c>
      <c r="D181" s="261"/>
      <c r="E181" s="261"/>
      <c r="F181" s="284" t="s">
        <v>1358</v>
      </c>
      <c r="G181" s="261"/>
      <c r="H181" s="261" t="s">
        <v>1322</v>
      </c>
      <c r="I181" s="261" t="s">
        <v>1360</v>
      </c>
      <c r="J181" s="261">
        <v>10</v>
      </c>
      <c r="K181" s="309"/>
    </row>
    <row r="182" s="1" customFormat="1" ht="15" customHeight="1">
      <c r="B182" s="286"/>
      <c r="C182" s="261" t="s">
        <v>121</v>
      </c>
      <c r="D182" s="261"/>
      <c r="E182" s="261"/>
      <c r="F182" s="284" t="s">
        <v>1358</v>
      </c>
      <c r="G182" s="261"/>
      <c r="H182" s="261" t="s">
        <v>1432</v>
      </c>
      <c r="I182" s="261" t="s">
        <v>1393</v>
      </c>
      <c r="J182" s="261"/>
      <c r="K182" s="309"/>
    </row>
    <row r="183" s="1" customFormat="1" ht="15" customHeight="1">
      <c r="B183" s="286"/>
      <c r="C183" s="261" t="s">
        <v>1433</v>
      </c>
      <c r="D183" s="261"/>
      <c r="E183" s="261"/>
      <c r="F183" s="284" t="s">
        <v>1358</v>
      </c>
      <c r="G183" s="261"/>
      <c r="H183" s="261" t="s">
        <v>1434</v>
      </c>
      <c r="I183" s="261" t="s">
        <v>1393</v>
      </c>
      <c r="J183" s="261"/>
      <c r="K183" s="309"/>
    </row>
    <row r="184" s="1" customFormat="1" ht="15" customHeight="1">
      <c r="B184" s="286"/>
      <c r="C184" s="261" t="s">
        <v>1422</v>
      </c>
      <c r="D184" s="261"/>
      <c r="E184" s="261"/>
      <c r="F184" s="284" t="s">
        <v>1358</v>
      </c>
      <c r="G184" s="261"/>
      <c r="H184" s="261" t="s">
        <v>1435</v>
      </c>
      <c r="I184" s="261" t="s">
        <v>1393</v>
      </c>
      <c r="J184" s="261"/>
      <c r="K184" s="309"/>
    </row>
    <row r="185" s="1" customFormat="1" ht="15" customHeight="1">
      <c r="B185" s="286"/>
      <c r="C185" s="261" t="s">
        <v>123</v>
      </c>
      <c r="D185" s="261"/>
      <c r="E185" s="261"/>
      <c r="F185" s="284" t="s">
        <v>1364</v>
      </c>
      <c r="G185" s="261"/>
      <c r="H185" s="261" t="s">
        <v>1436</v>
      </c>
      <c r="I185" s="261" t="s">
        <v>1360</v>
      </c>
      <c r="J185" s="261">
        <v>50</v>
      </c>
      <c r="K185" s="309"/>
    </row>
    <row r="186" s="1" customFormat="1" ht="15" customHeight="1">
      <c r="B186" s="286"/>
      <c r="C186" s="261" t="s">
        <v>1437</v>
      </c>
      <c r="D186" s="261"/>
      <c r="E186" s="261"/>
      <c r="F186" s="284" t="s">
        <v>1364</v>
      </c>
      <c r="G186" s="261"/>
      <c r="H186" s="261" t="s">
        <v>1438</v>
      </c>
      <c r="I186" s="261" t="s">
        <v>1439</v>
      </c>
      <c r="J186" s="261"/>
      <c r="K186" s="309"/>
    </row>
    <row r="187" s="1" customFormat="1" ht="15" customHeight="1">
      <c r="B187" s="286"/>
      <c r="C187" s="261" t="s">
        <v>1440</v>
      </c>
      <c r="D187" s="261"/>
      <c r="E187" s="261"/>
      <c r="F187" s="284" t="s">
        <v>1364</v>
      </c>
      <c r="G187" s="261"/>
      <c r="H187" s="261" t="s">
        <v>1441</v>
      </c>
      <c r="I187" s="261" t="s">
        <v>1439</v>
      </c>
      <c r="J187" s="261"/>
      <c r="K187" s="309"/>
    </row>
    <row r="188" s="1" customFormat="1" ht="15" customHeight="1">
      <c r="B188" s="286"/>
      <c r="C188" s="261" t="s">
        <v>1442</v>
      </c>
      <c r="D188" s="261"/>
      <c r="E188" s="261"/>
      <c r="F188" s="284" t="s">
        <v>1364</v>
      </c>
      <c r="G188" s="261"/>
      <c r="H188" s="261" t="s">
        <v>1443</v>
      </c>
      <c r="I188" s="261" t="s">
        <v>1439</v>
      </c>
      <c r="J188" s="261"/>
      <c r="K188" s="309"/>
    </row>
    <row r="189" s="1" customFormat="1" ht="15" customHeight="1">
      <c r="B189" s="286"/>
      <c r="C189" s="322" t="s">
        <v>1444</v>
      </c>
      <c r="D189" s="261"/>
      <c r="E189" s="261"/>
      <c r="F189" s="284" t="s">
        <v>1364</v>
      </c>
      <c r="G189" s="261"/>
      <c r="H189" s="261" t="s">
        <v>1445</v>
      </c>
      <c r="I189" s="261" t="s">
        <v>1446</v>
      </c>
      <c r="J189" s="323" t="s">
        <v>1447</v>
      </c>
      <c r="K189" s="309"/>
    </row>
    <row r="190" s="1" customFormat="1" ht="15" customHeight="1">
      <c r="B190" s="286"/>
      <c r="C190" s="322" t="s">
        <v>42</v>
      </c>
      <c r="D190" s="261"/>
      <c r="E190" s="261"/>
      <c r="F190" s="284" t="s">
        <v>1358</v>
      </c>
      <c r="G190" s="261"/>
      <c r="H190" s="258" t="s">
        <v>1448</v>
      </c>
      <c r="I190" s="261" t="s">
        <v>1449</v>
      </c>
      <c r="J190" s="261"/>
      <c r="K190" s="309"/>
    </row>
    <row r="191" s="1" customFormat="1" ht="15" customHeight="1">
      <c r="B191" s="286"/>
      <c r="C191" s="322" t="s">
        <v>1450</v>
      </c>
      <c r="D191" s="261"/>
      <c r="E191" s="261"/>
      <c r="F191" s="284" t="s">
        <v>1358</v>
      </c>
      <c r="G191" s="261"/>
      <c r="H191" s="261" t="s">
        <v>1451</v>
      </c>
      <c r="I191" s="261" t="s">
        <v>1393</v>
      </c>
      <c r="J191" s="261"/>
      <c r="K191" s="309"/>
    </row>
    <row r="192" s="1" customFormat="1" ht="15" customHeight="1">
      <c r="B192" s="286"/>
      <c r="C192" s="322" t="s">
        <v>1452</v>
      </c>
      <c r="D192" s="261"/>
      <c r="E192" s="261"/>
      <c r="F192" s="284" t="s">
        <v>1358</v>
      </c>
      <c r="G192" s="261"/>
      <c r="H192" s="261" t="s">
        <v>1453</v>
      </c>
      <c r="I192" s="261" t="s">
        <v>1393</v>
      </c>
      <c r="J192" s="261"/>
      <c r="K192" s="309"/>
    </row>
    <row r="193" s="1" customFormat="1" ht="15" customHeight="1">
      <c r="B193" s="286"/>
      <c r="C193" s="322" t="s">
        <v>1454</v>
      </c>
      <c r="D193" s="261"/>
      <c r="E193" s="261"/>
      <c r="F193" s="284" t="s">
        <v>1364</v>
      </c>
      <c r="G193" s="261"/>
      <c r="H193" s="261" t="s">
        <v>1455</v>
      </c>
      <c r="I193" s="261" t="s">
        <v>1393</v>
      </c>
      <c r="J193" s="261"/>
      <c r="K193" s="309"/>
    </row>
    <row r="194" s="1" customFormat="1" ht="15" customHeight="1">
      <c r="B194" s="315"/>
      <c r="C194" s="324"/>
      <c r="D194" s="295"/>
      <c r="E194" s="295"/>
      <c r="F194" s="295"/>
      <c r="G194" s="295"/>
      <c r="H194" s="295"/>
      <c r="I194" s="295"/>
      <c r="J194" s="295"/>
      <c r="K194" s="316"/>
    </row>
    <row r="195" s="1" customFormat="1" ht="18.75" customHeight="1">
      <c r="B195" s="297"/>
      <c r="C195" s="307"/>
      <c r="D195" s="307"/>
      <c r="E195" s="307"/>
      <c r="F195" s="317"/>
      <c r="G195" s="307"/>
      <c r="H195" s="307"/>
      <c r="I195" s="307"/>
      <c r="J195" s="307"/>
      <c r="K195" s="297"/>
    </row>
    <row r="196" s="1" customFormat="1" ht="18.75" customHeight="1">
      <c r="B196" s="297"/>
      <c r="C196" s="307"/>
      <c r="D196" s="307"/>
      <c r="E196" s="307"/>
      <c r="F196" s="317"/>
      <c r="G196" s="307"/>
      <c r="H196" s="307"/>
      <c r="I196" s="307"/>
      <c r="J196" s="307"/>
      <c r="K196" s="297"/>
    </row>
    <row r="197" s="1" customFormat="1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="1" customFormat="1" ht="13.5">
      <c r="B198" s="248"/>
      <c r="C198" s="249"/>
      <c r="D198" s="249"/>
      <c r="E198" s="249"/>
      <c r="F198" s="249"/>
      <c r="G198" s="249"/>
      <c r="H198" s="249"/>
      <c r="I198" s="249"/>
      <c r="J198" s="249"/>
      <c r="K198" s="250"/>
    </row>
    <row r="199" s="1" customFormat="1" ht="21">
      <c r="B199" s="251"/>
      <c r="C199" s="252" t="s">
        <v>1456</v>
      </c>
      <c r="D199" s="252"/>
      <c r="E199" s="252"/>
      <c r="F199" s="252"/>
      <c r="G199" s="252"/>
      <c r="H199" s="252"/>
      <c r="I199" s="252"/>
      <c r="J199" s="252"/>
      <c r="K199" s="253"/>
    </row>
    <row r="200" s="1" customFormat="1" ht="25.5" customHeight="1">
      <c r="B200" s="251"/>
      <c r="C200" s="325" t="s">
        <v>1457</v>
      </c>
      <c r="D200" s="325"/>
      <c r="E200" s="325"/>
      <c r="F200" s="325" t="s">
        <v>1458</v>
      </c>
      <c r="G200" s="326"/>
      <c r="H200" s="325" t="s">
        <v>1459</v>
      </c>
      <c r="I200" s="325"/>
      <c r="J200" s="325"/>
      <c r="K200" s="253"/>
    </row>
    <row r="201" s="1" customFormat="1" ht="5.25" customHeight="1">
      <c r="B201" s="286"/>
      <c r="C201" s="281"/>
      <c r="D201" s="281"/>
      <c r="E201" s="281"/>
      <c r="F201" s="281"/>
      <c r="G201" s="307"/>
      <c r="H201" s="281"/>
      <c r="I201" s="281"/>
      <c r="J201" s="281"/>
      <c r="K201" s="309"/>
    </row>
    <row r="202" s="1" customFormat="1" ht="15" customHeight="1">
      <c r="B202" s="286"/>
      <c r="C202" s="261" t="s">
        <v>1449</v>
      </c>
      <c r="D202" s="261"/>
      <c r="E202" s="261"/>
      <c r="F202" s="284" t="s">
        <v>43</v>
      </c>
      <c r="G202" s="261"/>
      <c r="H202" s="261" t="s">
        <v>1460</v>
      </c>
      <c r="I202" s="261"/>
      <c r="J202" s="261"/>
      <c r="K202" s="309"/>
    </row>
    <row r="203" s="1" customFormat="1" ht="15" customHeight="1">
      <c r="B203" s="286"/>
      <c r="C203" s="261"/>
      <c r="D203" s="261"/>
      <c r="E203" s="261"/>
      <c r="F203" s="284" t="s">
        <v>44</v>
      </c>
      <c r="G203" s="261"/>
      <c r="H203" s="261" t="s">
        <v>1461</v>
      </c>
      <c r="I203" s="261"/>
      <c r="J203" s="261"/>
      <c r="K203" s="309"/>
    </row>
    <row r="204" s="1" customFormat="1" ht="15" customHeight="1">
      <c r="B204" s="286"/>
      <c r="C204" s="261"/>
      <c r="D204" s="261"/>
      <c r="E204" s="261"/>
      <c r="F204" s="284" t="s">
        <v>47</v>
      </c>
      <c r="G204" s="261"/>
      <c r="H204" s="261" t="s">
        <v>1462</v>
      </c>
      <c r="I204" s="261"/>
      <c r="J204" s="261"/>
      <c r="K204" s="309"/>
    </row>
    <row r="205" s="1" customFormat="1" ht="15" customHeight="1">
      <c r="B205" s="286"/>
      <c r="C205" s="261"/>
      <c r="D205" s="261"/>
      <c r="E205" s="261"/>
      <c r="F205" s="284" t="s">
        <v>45</v>
      </c>
      <c r="G205" s="261"/>
      <c r="H205" s="261" t="s">
        <v>1463</v>
      </c>
      <c r="I205" s="261"/>
      <c r="J205" s="261"/>
      <c r="K205" s="309"/>
    </row>
    <row r="206" s="1" customFormat="1" ht="15" customHeight="1">
      <c r="B206" s="286"/>
      <c r="C206" s="261"/>
      <c r="D206" s="261"/>
      <c r="E206" s="261"/>
      <c r="F206" s="284" t="s">
        <v>46</v>
      </c>
      <c r="G206" s="261"/>
      <c r="H206" s="261" t="s">
        <v>1464</v>
      </c>
      <c r="I206" s="261"/>
      <c r="J206" s="261"/>
      <c r="K206" s="309"/>
    </row>
    <row r="207" s="1" customFormat="1" ht="15" customHeight="1">
      <c r="B207" s="286"/>
      <c r="C207" s="261"/>
      <c r="D207" s="261"/>
      <c r="E207" s="261"/>
      <c r="F207" s="284"/>
      <c r="G207" s="261"/>
      <c r="H207" s="261"/>
      <c r="I207" s="261"/>
      <c r="J207" s="261"/>
      <c r="K207" s="309"/>
    </row>
    <row r="208" s="1" customFormat="1" ht="15" customHeight="1">
      <c r="B208" s="286"/>
      <c r="C208" s="261" t="s">
        <v>1405</v>
      </c>
      <c r="D208" s="261"/>
      <c r="E208" s="261"/>
      <c r="F208" s="284" t="s">
        <v>79</v>
      </c>
      <c r="G208" s="261"/>
      <c r="H208" s="261" t="s">
        <v>1465</v>
      </c>
      <c r="I208" s="261"/>
      <c r="J208" s="261"/>
      <c r="K208" s="309"/>
    </row>
    <row r="209" s="1" customFormat="1" ht="15" customHeight="1">
      <c r="B209" s="286"/>
      <c r="C209" s="261"/>
      <c r="D209" s="261"/>
      <c r="E209" s="261"/>
      <c r="F209" s="284" t="s">
        <v>1303</v>
      </c>
      <c r="G209" s="261"/>
      <c r="H209" s="261" t="s">
        <v>1304</v>
      </c>
      <c r="I209" s="261"/>
      <c r="J209" s="261"/>
      <c r="K209" s="309"/>
    </row>
    <row r="210" s="1" customFormat="1" ht="15" customHeight="1">
      <c r="B210" s="286"/>
      <c r="C210" s="261"/>
      <c r="D210" s="261"/>
      <c r="E210" s="261"/>
      <c r="F210" s="284" t="s">
        <v>1301</v>
      </c>
      <c r="G210" s="261"/>
      <c r="H210" s="261" t="s">
        <v>1466</v>
      </c>
      <c r="I210" s="261"/>
      <c r="J210" s="261"/>
      <c r="K210" s="309"/>
    </row>
    <row r="211" s="1" customFormat="1" ht="15" customHeight="1">
      <c r="B211" s="327"/>
      <c r="C211" s="261"/>
      <c r="D211" s="261"/>
      <c r="E211" s="261"/>
      <c r="F211" s="284" t="s">
        <v>1305</v>
      </c>
      <c r="G211" s="322"/>
      <c r="H211" s="313" t="s">
        <v>1306</v>
      </c>
      <c r="I211" s="313"/>
      <c r="J211" s="313"/>
      <c r="K211" s="328"/>
    </row>
    <row r="212" s="1" customFormat="1" ht="15" customHeight="1">
      <c r="B212" s="327"/>
      <c r="C212" s="261"/>
      <c r="D212" s="261"/>
      <c r="E212" s="261"/>
      <c r="F212" s="284" t="s">
        <v>1049</v>
      </c>
      <c r="G212" s="322"/>
      <c r="H212" s="313" t="s">
        <v>1246</v>
      </c>
      <c r="I212" s="313"/>
      <c r="J212" s="313"/>
      <c r="K212" s="328"/>
    </row>
    <row r="213" s="1" customFormat="1" ht="15" customHeight="1">
      <c r="B213" s="327"/>
      <c r="C213" s="261"/>
      <c r="D213" s="261"/>
      <c r="E213" s="261"/>
      <c r="F213" s="284"/>
      <c r="G213" s="322"/>
      <c r="H213" s="313"/>
      <c r="I213" s="313"/>
      <c r="J213" s="313"/>
      <c r="K213" s="328"/>
    </row>
    <row r="214" s="1" customFormat="1" ht="15" customHeight="1">
      <c r="B214" s="327"/>
      <c r="C214" s="261" t="s">
        <v>1429</v>
      </c>
      <c r="D214" s="261"/>
      <c r="E214" s="261"/>
      <c r="F214" s="284">
        <v>1</v>
      </c>
      <c r="G214" s="322"/>
      <c r="H214" s="313" t="s">
        <v>1467</v>
      </c>
      <c r="I214" s="313"/>
      <c r="J214" s="313"/>
      <c r="K214" s="328"/>
    </row>
    <row r="215" s="1" customFormat="1" ht="15" customHeight="1">
      <c r="B215" s="327"/>
      <c r="C215" s="261"/>
      <c r="D215" s="261"/>
      <c r="E215" s="261"/>
      <c r="F215" s="284">
        <v>2</v>
      </c>
      <c r="G215" s="322"/>
      <c r="H215" s="313" t="s">
        <v>1468</v>
      </c>
      <c r="I215" s="313"/>
      <c r="J215" s="313"/>
      <c r="K215" s="328"/>
    </row>
    <row r="216" s="1" customFormat="1" ht="15" customHeight="1">
      <c r="B216" s="327"/>
      <c r="C216" s="261"/>
      <c r="D216" s="261"/>
      <c r="E216" s="261"/>
      <c r="F216" s="284">
        <v>3</v>
      </c>
      <c r="G216" s="322"/>
      <c r="H216" s="313" t="s">
        <v>1469</v>
      </c>
      <c r="I216" s="313"/>
      <c r="J216" s="313"/>
      <c r="K216" s="328"/>
    </row>
    <row r="217" s="1" customFormat="1" ht="15" customHeight="1">
      <c r="B217" s="327"/>
      <c r="C217" s="261"/>
      <c r="D217" s="261"/>
      <c r="E217" s="261"/>
      <c r="F217" s="284">
        <v>4</v>
      </c>
      <c r="G217" s="322"/>
      <c r="H217" s="313" t="s">
        <v>1470</v>
      </c>
      <c r="I217" s="313"/>
      <c r="J217" s="313"/>
      <c r="K217" s="328"/>
    </row>
    <row r="218" s="1" customFormat="1" ht="12.75" customHeight="1">
      <c r="B218" s="329"/>
      <c r="C218" s="330"/>
      <c r="D218" s="330"/>
      <c r="E218" s="330"/>
      <c r="F218" s="330"/>
      <c r="G218" s="330"/>
      <c r="H218" s="330"/>
      <c r="I218" s="330"/>
      <c r="J218" s="330"/>
      <c r="K218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Basler Miroslav, Ing.</dc:creator>
  <cp:lastModifiedBy>Basler Miroslav, Ing.</cp:lastModifiedBy>
  <dcterms:created xsi:type="dcterms:W3CDTF">2024-01-03T10:12:36Z</dcterms:created>
  <dcterms:modified xsi:type="dcterms:W3CDTF">2024-01-03T10:12:41Z</dcterms:modified>
</cp:coreProperties>
</file>